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0" yWindow="0" windowWidth="21840" windowHeight="13740" tabRatio="757"/>
  </bookViews>
  <sheets>
    <sheet name="1. ciklus" sheetId="33" r:id="rId1"/>
    <sheet name="2. ciklus" sheetId="36" r:id="rId2"/>
    <sheet name="3. ciklus" sheetId="37" r:id="rId3"/>
    <sheet name="4. ciklus" sheetId="38" r:id="rId4"/>
    <sheet name="5. ciklus" sheetId="39" r:id="rId5"/>
    <sheet name="6. ciklus" sheetId="40" r:id="rId6"/>
    <sheet name="7. ciklus" sheetId="41" r:id="rId7"/>
    <sheet name="8. ciklus" sheetId="43" r:id="rId8"/>
    <sheet name="9. ciklus" sheetId="44" r:id="rId9"/>
  </sheets>
  <definedNames>
    <definedName name="_xlnm._FilterDatabase" localSheetId="0" hidden="1">'1. ciklus'!$D$11:$D$73</definedName>
    <definedName name="_xlnm._FilterDatabase" localSheetId="1" hidden="1">'2. ciklus'!$D$5:$D$64</definedName>
    <definedName name="_xlnm._FilterDatabase" localSheetId="2" hidden="1">'3. ciklus'!$D$5:$D$64</definedName>
    <definedName name="_xlnm._FilterDatabase" localSheetId="3" hidden="1">'4. ciklus'!$D$5:$D$64</definedName>
    <definedName name="_xlnm._FilterDatabase" localSheetId="4" hidden="1">'5. ciklus'!$D$5:$D$64</definedName>
    <definedName name="_xlnm._FilterDatabase" localSheetId="5" hidden="1">'6. ciklus'!$D$5:$D$64</definedName>
    <definedName name="_xlnm._FilterDatabase" localSheetId="6" hidden="1">'7. ciklus'!$D$5:$D$64</definedName>
    <definedName name="_xlnm._FilterDatabase" localSheetId="7" hidden="1">'8. ciklus'!$D$5:$D$64</definedName>
    <definedName name="_xlnm._FilterDatabase" localSheetId="8" hidden="1">'9. ciklus'!$D$5:$D$64</definedName>
    <definedName name="_xlnm.Print_Area" localSheetId="0">'1. ciklus'!$A$7:$J$90</definedName>
    <definedName name="_xlnm.Print_Area" localSheetId="1">'2. ciklus'!$A$1:$J$80</definedName>
    <definedName name="_xlnm.Print_Area" localSheetId="2">'3. ciklus'!$A$1:$J$80</definedName>
    <definedName name="_xlnm.Print_Area" localSheetId="3">'4. ciklus'!$A$1:$J$80</definedName>
    <definedName name="_xlnm.Print_Area" localSheetId="4">'5. ciklus'!$A$1:$J$80</definedName>
    <definedName name="_xlnm.Print_Area" localSheetId="5">'6. ciklus'!$A$1:$J$80</definedName>
    <definedName name="_xlnm.Print_Area" localSheetId="6">'7. ciklus'!$A$1:$J$80</definedName>
    <definedName name="_xlnm.Print_Area" localSheetId="7">'8. ciklus'!$A$1:$J$80</definedName>
    <definedName name="_xlnm.Print_Area" localSheetId="8">'9. ciklus'!$A$1:$J$80</definedName>
  </definedNames>
  <calcPr calcId="125725"/>
</workbook>
</file>

<file path=xl/calcChain.xml><?xml version="1.0" encoding="utf-8"?>
<calcChain xmlns="http://schemas.openxmlformats.org/spreadsheetml/2006/main">
  <c r="E5" i="33"/>
  <c r="E4"/>
  <c r="E3"/>
  <c r="E2"/>
  <c r="D64" i="44"/>
  <c r="F62" s="1"/>
  <c r="D49"/>
  <c r="D44" s="1"/>
  <c r="D25"/>
  <c r="D23" s="1"/>
  <c r="D10"/>
  <c r="H7" s="1"/>
  <c r="D64" i="43"/>
  <c r="H60" s="1"/>
  <c r="D49"/>
  <c r="H46" s="1"/>
  <c r="D25"/>
  <c r="H21" s="1"/>
  <c r="D10"/>
  <c r="H10" s="1"/>
  <c r="H59"/>
  <c r="D64" i="41"/>
  <c r="D59" s="1"/>
  <c r="D49"/>
  <c r="H47" s="1"/>
  <c r="D25"/>
  <c r="H22" s="1"/>
  <c r="D10"/>
  <c r="F10" s="1"/>
  <c r="F5" s="1"/>
  <c r="D64" i="40"/>
  <c r="D49"/>
  <c r="D48" s="1"/>
  <c r="D25"/>
  <c r="H20" s="1"/>
  <c r="D10"/>
  <c r="F10" s="1"/>
  <c r="D64" i="39"/>
  <c r="H62" s="1"/>
  <c r="D49"/>
  <c r="D45" s="1"/>
  <c r="D25"/>
  <c r="D21" s="1"/>
  <c r="D10"/>
  <c r="D5" s="1"/>
  <c r="D64" i="38"/>
  <c r="D49"/>
  <c r="D25"/>
  <c r="D10"/>
  <c r="D64" i="37"/>
  <c r="D49"/>
  <c r="H45" s="1"/>
  <c r="D25"/>
  <c r="F25" s="1"/>
  <c r="D10"/>
  <c r="D4" s="1"/>
  <c r="D64" i="36"/>
  <c r="D49"/>
  <c r="D25"/>
  <c r="D10"/>
  <c r="D16" i="33"/>
  <c r="D73"/>
  <c r="D57"/>
  <c r="D32"/>
  <c r="D4" i="41"/>
  <c r="F4" s="1"/>
  <c r="H5"/>
  <c r="D6"/>
  <c r="H6"/>
  <c r="D7"/>
  <c r="H7"/>
  <c r="D8"/>
  <c r="F8"/>
  <c r="H8"/>
  <c r="J8"/>
  <c r="J9"/>
  <c r="H10"/>
  <c r="J10"/>
  <c r="D19"/>
  <c r="F19" s="1"/>
  <c r="D20"/>
  <c r="F25"/>
  <c r="F21" s="1"/>
  <c r="H20"/>
  <c r="D21"/>
  <c r="D23"/>
  <c r="F23"/>
  <c r="H23"/>
  <c r="J23"/>
  <c r="D24"/>
  <c r="F24"/>
  <c r="H24"/>
  <c r="J24"/>
  <c r="H25"/>
  <c r="F49"/>
  <c r="F45" s="1"/>
  <c r="D45"/>
  <c r="H45"/>
  <c r="H46"/>
  <c r="D47"/>
  <c r="F47"/>
  <c r="H48"/>
  <c r="J48"/>
  <c r="H49"/>
  <c r="J49"/>
  <c r="F64"/>
  <c r="F61" s="1"/>
  <c r="H59"/>
  <c r="D60"/>
  <c r="H60"/>
  <c r="D61"/>
  <c r="D63"/>
  <c r="F63"/>
  <c r="H63"/>
  <c r="J63"/>
  <c r="H64"/>
  <c r="J64"/>
  <c r="D9" i="40"/>
  <c r="D21"/>
  <c r="H21"/>
  <c r="H47"/>
  <c r="D58"/>
  <c r="H58" s="1"/>
  <c r="D59"/>
  <c r="F64"/>
  <c r="F59" s="1"/>
  <c r="H59"/>
  <c r="D60"/>
  <c r="H60"/>
  <c r="D61"/>
  <c r="H61"/>
  <c r="D62"/>
  <c r="F62"/>
  <c r="H62"/>
  <c r="J62"/>
  <c r="D63"/>
  <c r="F63"/>
  <c r="H63"/>
  <c r="J63"/>
  <c r="H64"/>
  <c r="J64"/>
  <c r="F10" i="39"/>
  <c r="F6" s="1"/>
  <c r="H5"/>
  <c r="D6"/>
  <c r="H6"/>
  <c r="D7"/>
  <c r="H7"/>
  <c r="D8"/>
  <c r="F8"/>
  <c r="H8"/>
  <c r="H9"/>
  <c r="J9"/>
  <c r="H10"/>
  <c r="J10"/>
  <c r="D19"/>
  <c r="F19" s="1"/>
  <c r="F23"/>
  <c r="H23"/>
  <c r="D24"/>
  <c r="F24"/>
  <c r="H24"/>
  <c r="J25"/>
  <c r="H45"/>
  <c r="H46"/>
  <c r="J49"/>
  <c r="D58"/>
  <c r="J58" s="1"/>
  <c r="D59"/>
  <c r="F64"/>
  <c r="F60" s="1"/>
  <c r="H59"/>
  <c r="D60"/>
  <c r="D61"/>
  <c r="H61"/>
  <c r="F62"/>
  <c r="J62"/>
  <c r="D63"/>
  <c r="F63"/>
  <c r="H63"/>
  <c r="J63"/>
  <c r="H64"/>
  <c r="D4" i="38"/>
  <c r="H4" s="1"/>
  <c r="D5"/>
  <c r="F10"/>
  <c r="F7" s="1"/>
  <c r="H5"/>
  <c r="D6"/>
  <c r="H6"/>
  <c r="D7"/>
  <c r="H7"/>
  <c r="D8"/>
  <c r="F8"/>
  <c r="H8"/>
  <c r="J8"/>
  <c r="D9"/>
  <c r="F9"/>
  <c r="H9"/>
  <c r="J9"/>
  <c r="H10"/>
  <c r="J10"/>
  <c r="D19"/>
  <c r="J19" s="1"/>
  <c r="D20"/>
  <c r="F25"/>
  <c r="F22" s="1"/>
  <c r="H20"/>
  <c r="D21"/>
  <c r="H21"/>
  <c r="D22"/>
  <c r="H22"/>
  <c r="D23"/>
  <c r="F23"/>
  <c r="H23"/>
  <c r="J23"/>
  <c r="D24"/>
  <c r="F24"/>
  <c r="H24"/>
  <c r="J24"/>
  <c r="H25"/>
  <c r="J25"/>
  <c r="D43"/>
  <c r="J43" s="1"/>
  <c r="D44"/>
  <c r="F49"/>
  <c r="F45" s="1"/>
  <c r="H44"/>
  <c r="D45"/>
  <c r="H45"/>
  <c r="D46"/>
  <c r="H46"/>
  <c r="D47"/>
  <c r="F47"/>
  <c r="H47"/>
  <c r="J47"/>
  <c r="D48"/>
  <c r="F48"/>
  <c r="H48"/>
  <c r="J48"/>
  <c r="H49"/>
  <c r="J49"/>
  <c r="D58"/>
  <c r="J58" s="1"/>
  <c r="D59"/>
  <c r="F64"/>
  <c r="F61" s="1"/>
  <c r="H59"/>
  <c r="D60"/>
  <c r="H60"/>
  <c r="D61"/>
  <c r="H61"/>
  <c r="D62"/>
  <c r="F62"/>
  <c r="H62"/>
  <c r="J62"/>
  <c r="D63"/>
  <c r="F63"/>
  <c r="H63"/>
  <c r="J63"/>
  <c r="H64"/>
  <c r="J64"/>
  <c r="D5" i="37"/>
  <c r="F10"/>
  <c r="F6" s="1"/>
  <c r="H5"/>
  <c r="D6"/>
  <c r="H6"/>
  <c r="D7"/>
  <c r="H7"/>
  <c r="D8"/>
  <c r="F8"/>
  <c r="H8"/>
  <c r="J8"/>
  <c r="D9"/>
  <c r="F9"/>
  <c r="H9"/>
  <c r="J9"/>
  <c r="H10"/>
  <c r="J10"/>
  <c r="H20"/>
  <c r="H24"/>
  <c r="J24"/>
  <c r="D46"/>
  <c r="J49"/>
  <c r="D58"/>
  <c r="F58" s="1"/>
  <c r="D59"/>
  <c r="F64"/>
  <c r="F59" s="1"/>
  <c r="H59"/>
  <c r="D60"/>
  <c r="H60"/>
  <c r="D61"/>
  <c r="H61"/>
  <c r="D62"/>
  <c r="F62"/>
  <c r="H62"/>
  <c r="J62"/>
  <c r="D63"/>
  <c r="F63"/>
  <c r="H63"/>
  <c r="J63"/>
  <c r="H64"/>
  <c r="J64"/>
  <c r="D4" i="36"/>
  <c r="F4" s="1"/>
  <c r="D5"/>
  <c r="F10"/>
  <c r="F7" s="1"/>
  <c r="H5"/>
  <c r="D6"/>
  <c r="H6"/>
  <c r="D7"/>
  <c r="H7"/>
  <c r="D8"/>
  <c r="F8"/>
  <c r="H8"/>
  <c r="J8"/>
  <c r="D9"/>
  <c r="F9"/>
  <c r="H9"/>
  <c r="J9"/>
  <c r="H10"/>
  <c r="J10"/>
  <c r="D19"/>
  <c r="H19" s="1"/>
  <c r="D20"/>
  <c r="F25"/>
  <c r="F21" s="1"/>
  <c r="H20"/>
  <c r="D21"/>
  <c r="H21"/>
  <c r="D22"/>
  <c r="H22"/>
  <c r="D23"/>
  <c r="F23"/>
  <c r="H23"/>
  <c r="J23"/>
  <c r="D24"/>
  <c r="F24"/>
  <c r="H24"/>
  <c r="J24"/>
  <c r="H25"/>
  <c r="J25"/>
  <c r="D43"/>
  <c r="J43" s="1"/>
  <c r="D44"/>
  <c r="F49"/>
  <c r="F44" s="1"/>
  <c r="H44"/>
  <c r="D45"/>
  <c r="H45"/>
  <c r="D46"/>
  <c r="H46"/>
  <c r="D47"/>
  <c r="F47"/>
  <c r="H47"/>
  <c r="J47"/>
  <c r="D48"/>
  <c r="F48"/>
  <c r="H48"/>
  <c r="J48"/>
  <c r="H49"/>
  <c r="J49"/>
  <c r="D58"/>
  <c r="F58" s="1"/>
  <c r="D59"/>
  <c r="F64"/>
  <c r="F59" s="1"/>
  <c r="H59"/>
  <c r="D60"/>
  <c r="H60"/>
  <c r="D61"/>
  <c r="H61"/>
  <c r="D62"/>
  <c r="F62"/>
  <c r="H62"/>
  <c r="J62"/>
  <c r="D63"/>
  <c r="F63"/>
  <c r="H63"/>
  <c r="J63"/>
  <c r="H64"/>
  <c r="J64"/>
  <c r="D10" i="33"/>
  <c r="J10"/>
  <c r="F72"/>
  <c r="F71"/>
  <c r="H72"/>
  <c r="H71"/>
  <c r="F56"/>
  <c r="F55"/>
  <c r="H31"/>
  <c r="H30"/>
  <c r="F31"/>
  <c r="F30"/>
  <c r="F14"/>
  <c r="F15"/>
  <c r="H70"/>
  <c r="H69"/>
  <c r="H68"/>
  <c r="F73"/>
  <c r="F69"/>
  <c r="F70"/>
  <c r="F68"/>
  <c r="D70"/>
  <c r="D69"/>
  <c r="D68"/>
  <c r="J73"/>
  <c r="J72"/>
  <c r="J71"/>
  <c r="H73"/>
  <c r="D72"/>
  <c r="D71"/>
  <c r="D67"/>
  <c r="J67"/>
  <c r="H67"/>
  <c r="J57"/>
  <c r="J56"/>
  <c r="J55"/>
  <c r="J30"/>
  <c r="J31"/>
  <c r="J32"/>
  <c r="H54"/>
  <c r="H53"/>
  <c r="H52"/>
  <c r="F57"/>
  <c r="F52"/>
  <c r="F53"/>
  <c r="F54"/>
  <c r="H55"/>
  <c r="H56"/>
  <c r="H57"/>
  <c r="D54"/>
  <c r="D53"/>
  <c r="D52"/>
  <c r="D51"/>
  <c r="H51"/>
  <c r="J51"/>
  <c r="F51"/>
  <c r="D55"/>
  <c r="D56"/>
  <c r="D26"/>
  <c r="J26"/>
  <c r="H27"/>
  <c r="H28"/>
  <c r="H29"/>
  <c r="H26"/>
  <c r="F26"/>
  <c r="F32"/>
  <c r="F27"/>
  <c r="F28"/>
  <c r="F29"/>
  <c r="D27"/>
  <c r="D28"/>
  <c r="D29"/>
  <c r="H32"/>
  <c r="D30"/>
  <c r="D31"/>
  <c r="H10"/>
  <c r="F10"/>
  <c r="J14"/>
  <c r="J15"/>
  <c r="J16"/>
  <c r="H11"/>
  <c r="H12"/>
  <c r="H13"/>
  <c r="H14"/>
  <c r="H15"/>
  <c r="H16"/>
  <c r="F16"/>
  <c r="F11"/>
  <c r="F12"/>
  <c r="F13"/>
  <c r="D11"/>
  <c r="D12"/>
  <c r="D13"/>
  <c r="D14"/>
  <c r="D15"/>
  <c r="J58" i="40"/>
  <c r="F67" i="33"/>
  <c r="F59" i="41"/>
  <c r="F58" i="40"/>
  <c r="D58" i="44"/>
  <c r="H58" s="1"/>
  <c r="J63"/>
  <c r="J62"/>
  <c r="H61"/>
  <c r="H49" i="43"/>
  <c r="D48"/>
  <c r="D47"/>
  <c r="D46" i="44"/>
  <c r="F19" i="36"/>
  <c r="F19" i="38"/>
  <c r="J23" i="43"/>
  <c r="H22"/>
  <c r="F25"/>
  <c r="F22" s="1"/>
  <c r="H25"/>
  <c r="D24"/>
  <c r="D23"/>
  <c r="H25" i="40" l="1"/>
  <c r="H20" i="43"/>
  <c r="J25" i="40"/>
  <c r="H48" i="43"/>
  <c r="F45" i="36"/>
  <c r="J64" i="39"/>
  <c r="H60"/>
  <c r="F46" i="36"/>
  <c r="F43" i="38"/>
  <c r="D43" i="44"/>
  <c r="D62" i="39"/>
  <c r="D46"/>
  <c r="H45" i="44"/>
  <c r="F8" i="40"/>
  <c r="H64" i="44"/>
  <c r="F47" i="39"/>
  <c r="H8" i="40"/>
  <c r="F46" i="41"/>
  <c r="F58" i="39"/>
  <c r="F44" i="41"/>
  <c r="D47" i="39"/>
  <c r="H19" i="41"/>
  <c r="J4" i="36"/>
  <c r="H47" i="39"/>
  <c r="H25"/>
  <c r="F25"/>
  <c r="H4" i="36"/>
  <c r="J47" i="39"/>
  <c r="H20"/>
  <c r="F22" i="36"/>
  <c r="D48" i="39"/>
  <c r="D43"/>
  <c r="J43" s="1"/>
  <c r="F60" i="40"/>
  <c r="J8" i="43"/>
  <c r="F59" i="38"/>
  <c r="F21"/>
  <c r="F48" i="39"/>
  <c r="D44"/>
  <c r="H21"/>
  <c r="J4" i="41"/>
  <c r="F9" i="43"/>
  <c r="H21" i="44"/>
  <c r="J4" i="38"/>
  <c r="H48" i="39"/>
  <c r="F49"/>
  <c r="F45" s="1"/>
  <c r="D22"/>
  <c r="J8"/>
  <c r="D62" i="41"/>
  <c r="J47"/>
  <c r="J25"/>
  <c r="H21"/>
  <c r="D9"/>
  <c r="H4"/>
  <c r="H9" i="43"/>
  <c r="D22" i="44"/>
  <c r="J19" i="36"/>
  <c r="J48" i="39"/>
  <c r="H44"/>
  <c r="H22"/>
  <c r="D9"/>
  <c r="D4"/>
  <c r="F4" s="1"/>
  <c r="F61" i="40"/>
  <c r="F62" i="41"/>
  <c r="D48"/>
  <c r="D43"/>
  <c r="H43" s="1"/>
  <c r="D22"/>
  <c r="F9"/>
  <c r="D5"/>
  <c r="J9" i="43"/>
  <c r="F24" i="44"/>
  <c r="H49" i="39"/>
  <c r="D23"/>
  <c r="F9"/>
  <c r="H62" i="41"/>
  <c r="F48"/>
  <c r="D44"/>
  <c r="H9"/>
  <c r="J10" i="43"/>
  <c r="J25" i="44"/>
  <c r="F21" i="37"/>
  <c r="F20"/>
  <c r="F22"/>
  <c r="H4"/>
  <c r="F4"/>
  <c r="J4"/>
  <c r="J47" i="40"/>
  <c r="F22" i="41"/>
  <c r="H58" i="37"/>
  <c r="H46"/>
  <c r="H25"/>
  <c r="D21"/>
  <c r="F7"/>
  <c r="F5" i="38"/>
  <c r="F48" i="40"/>
  <c r="D43"/>
  <c r="H43" s="1"/>
  <c r="D22"/>
  <c r="D61" i="43"/>
  <c r="H63"/>
  <c r="F5" i="36"/>
  <c r="D47" i="37"/>
  <c r="J25"/>
  <c r="H21"/>
  <c r="F61" i="39"/>
  <c r="H48" i="40"/>
  <c r="D44"/>
  <c r="H22"/>
  <c r="F9"/>
  <c r="J62" i="43"/>
  <c r="H45"/>
  <c r="H62"/>
  <c r="F47" i="37"/>
  <c r="D43"/>
  <c r="D22"/>
  <c r="F59" i="39"/>
  <c r="J48" i="40"/>
  <c r="F49"/>
  <c r="D23"/>
  <c r="H9"/>
  <c r="D4"/>
  <c r="H4" s="1"/>
  <c r="F60" i="41"/>
  <c r="F7"/>
  <c r="F63" i="43"/>
  <c r="D60"/>
  <c r="F60" i="36"/>
  <c r="H47" i="37"/>
  <c r="D44"/>
  <c r="H22"/>
  <c r="H43" i="38"/>
  <c r="F6"/>
  <c r="F46" i="39"/>
  <c r="H49" i="40"/>
  <c r="H44"/>
  <c r="F23"/>
  <c r="J9"/>
  <c r="D5"/>
  <c r="H64" i="43"/>
  <c r="D59"/>
  <c r="H58" i="38"/>
  <c r="F6" i="36"/>
  <c r="J47" i="37"/>
  <c r="F49"/>
  <c r="D23"/>
  <c r="D19"/>
  <c r="F5" i="39"/>
  <c r="J49" i="40"/>
  <c r="D45"/>
  <c r="H23"/>
  <c r="H10"/>
  <c r="H5"/>
  <c r="J64" i="43"/>
  <c r="D22"/>
  <c r="F10"/>
  <c r="H46" i="44"/>
  <c r="F58" i="38"/>
  <c r="F60" i="37"/>
  <c r="D48"/>
  <c r="F23"/>
  <c r="J23" i="40"/>
  <c r="J10"/>
  <c r="D6"/>
  <c r="F43" i="41"/>
  <c r="H23" i="43"/>
  <c r="F47" i="44"/>
  <c r="F58"/>
  <c r="F48" i="37"/>
  <c r="H44"/>
  <c r="H23"/>
  <c r="H19" i="38"/>
  <c r="H45" i="40"/>
  <c r="D24"/>
  <c r="D19"/>
  <c r="H19" s="1"/>
  <c r="H6"/>
  <c r="F24" i="43"/>
  <c r="H5"/>
  <c r="H47" i="44"/>
  <c r="H6"/>
  <c r="J58"/>
  <c r="F61" i="36"/>
  <c r="H48" i="37"/>
  <c r="D45"/>
  <c r="J23"/>
  <c r="D46" i="40"/>
  <c r="F24"/>
  <c r="D20"/>
  <c r="D7"/>
  <c r="J19" i="41"/>
  <c r="H24" i="43"/>
  <c r="D6"/>
  <c r="J49" i="44"/>
  <c r="D9"/>
  <c r="F20" i="41"/>
  <c r="J58" i="37"/>
  <c r="J48"/>
  <c r="D24"/>
  <c r="D20"/>
  <c r="H46" i="40"/>
  <c r="H24"/>
  <c r="F25"/>
  <c r="F22" s="1"/>
  <c r="H7"/>
  <c r="F49" i="43"/>
  <c r="F46" s="1"/>
  <c r="H6"/>
  <c r="H60" i="44"/>
  <c r="H10"/>
  <c r="F20" i="43"/>
  <c r="H49" i="37"/>
  <c r="F24"/>
  <c r="F47" i="40"/>
  <c r="J24"/>
  <c r="D8"/>
  <c r="D46" i="43"/>
  <c r="F8"/>
  <c r="D61" i="44"/>
  <c r="J10"/>
  <c r="F6" i="40"/>
  <c r="F5"/>
  <c r="F7"/>
  <c r="J58" i="36"/>
  <c r="H43"/>
  <c r="F5" i="37"/>
  <c r="H19" i="39"/>
  <c r="J43" i="40"/>
  <c r="H44" i="41"/>
  <c r="F47" i="43"/>
  <c r="J25"/>
  <c r="H62" i="44"/>
  <c r="F48"/>
  <c r="F49"/>
  <c r="F23"/>
  <c r="D8"/>
  <c r="F43" i="36"/>
  <c r="F61" i="37"/>
  <c r="F46" i="38"/>
  <c r="F20"/>
  <c r="J23" i="39"/>
  <c r="D20"/>
  <c r="D47" i="40"/>
  <c r="H61" i="41"/>
  <c r="D58"/>
  <c r="D46"/>
  <c r="F6"/>
  <c r="H61" i="43"/>
  <c r="H47"/>
  <c r="D43"/>
  <c r="D19"/>
  <c r="D7"/>
  <c r="D4"/>
  <c r="D63" i="44"/>
  <c r="H48"/>
  <c r="H23"/>
  <c r="F8"/>
  <c r="F21" i="43"/>
  <c r="F60" i="38"/>
  <c r="F44"/>
  <c r="F4" i="40"/>
  <c r="D62" i="43"/>
  <c r="J47"/>
  <c r="H7"/>
  <c r="F63" i="44"/>
  <c r="J48"/>
  <c r="D45"/>
  <c r="J23"/>
  <c r="D20"/>
  <c r="H8"/>
  <c r="D5"/>
  <c r="F7" i="39"/>
  <c r="F62" i="43"/>
  <c r="F48"/>
  <c r="D44"/>
  <c r="D20"/>
  <c r="D8"/>
  <c r="H63" i="44"/>
  <c r="H49"/>
  <c r="D24"/>
  <c r="F25"/>
  <c r="J8"/>
  <c r="F10"/>
  <c r="F20" i="36"/>
  <c r="J24" i="39"/>
  <c r="F46" i="40"/>
  <c r="J8"/>
  <c r="J62" i="41"/>
  <c r="D63" i="43"/>
  <c r="J48"/>
  <c r="D21"/>
  <c r="H8"/>
  <c r="D5"/>
  <c r="J64" i="44"/>
  <c r="D59"/>
  <c r="H24"/>
  <c r="H20"/>
  <c r="F9"/>
  <c r="F64"/>
  <c r="J49" i="43"/>
  <c r="H44"/>
  <c r="H59" i="44"/>
  <c r="J24"/>
  <c r="D21"/>
  <c r="H9"/>
  <c r="H5"/>
  <c r="J63" i="43"/>
  <c r="F64"/>
  <c r="D45"/>
  <c r="F23"/>
  <c r="D9"/>
  <c r="D58"/>
  <c r="D60" i="44"/>
  <c r="D47"/>
  <c r="H25"/>
  <c r="J9"/>
  <c r="D6"/>
  <c r="H44"/>
  <c r="F45" i="43"/>
  <c r="H58" i="36"/>
  <c r="F4" i="38"/>
  <c r="H58" i="39"/>
  <c r="H43"/>
  <c r="J19"/>
  <c r="J4"/>
  <c r="D62" i="44"/>
  <c r="J47"/>
  <c r="H22"/>
  <c r="D19"/>
  <c r="D7"/>
  <c r="D4"/>
  <c r="J24" i="43"/>
  <c r="D48" i="44"/>
  <c r="H4" i="39" l="1"/>
  <c r="J43" i="41"/>
  <c r="J43" i="44"/>
  <c r="H43"/>
  <c r="F43"/>
  <c r="F43" i="39"/>
  <c r="F44"/>
  <c r="F22"/>
  <c r="F20"/>
  <c r="F21"/>
  <c r="F21" i="40"/>
  <c r="F44"/>
  <c r="F45"/>
  <c r="F45" i="37"/>
  <c r="F46"/>
  <c r="F44"/>
  <c r="F6" i="43"/>
  <c r="F5"/>
  <c r="F20" i="40"/>
  <c r="H19" i="37"/>
  <c r="F19"/>
  <c r="J19"/>
  <c r="F43" i="40"/>
  <c r="J4"/>
  <c r="F44" i="43"/>
  <c r="F43" i="37"/>
  <c r="H43"/>
  <c r="J43"/>
  <c r="J19" i="40"/>
  <c r="F19"/>
  <c r="F7" i="43"/>
  <c r="F46" i="44"/>
  <c r="F45"/>
  <c r="F44"/>
  <c r="F59"/>
  <c r="F61"/>
  <c r="F60"/>
  <c r="J58" i="41"/>
  <c r="H58"/>
  <c r="F58"/>
  <c r="H4" i="43"/>
  <c r="F4"/>
  <c r="J4"/>
  <c r="F20" i="44"/>
  <c r="F21"/>
  <c r="F22"/>
  <c r="F6"/>
  <c r="F5"/>
  <c r="F7"/>
  <c r="F60" i="43"/>
  <c r="F61"/>
  <c r="F59"/>
  <c r="J43"/>
  <c r="H43"/>
  <c r="F43"/>
  <c r="J19" i="44"/>
  <c r="H19"/>
  <c r="F19"/>
  <c r="J4"/>
  <c r="H4"/>
  <c r="F4"/>
  <c r="J19" i="43"/>
  <c r="F19"/>
  <c r="H19"/>
  <c r="H58"/>
  <c r="J58"/>
  <c r="F58"/>
</calcChain>
</file>

<file path=xl/sharedStrings.xml><?xml version="1.0" encoding="utf-8"?>
<sst xmlns="http://schemas.openxmlformats.org/spreadsheetml/2006/main" count="2135" uniqueCount="68">
  <si>
    <t>5x10</t>
  </si>
  <si>
    <t>-</t>
  </si>
  <si>
    <t>Guggolás</t>
  </si>
  <si>
    <t>Fekvenyomás</t>
  </si>
  <si>
    <t>Felhúzás</t>
  </si>
  <si>
    <t>Nyomás nyak mögül</t>
  </si>
  <si>
    <t>1RM</t>
  </si>
  <si>
    <t>Súly</t>
  </si>
  <si>
    <t>Ismétlés</t>
  </si>
  <si>
    <t>1. hét</t>
  </si>
  <si>
    <t>2. hét</t>
  </si>
  <si>
    <t>3. hét</t>
  </si>
  <si>
    <t>Gyakorlat</t>
  </si>
  <si>
    <t>5+</t>
  </si>
  <si>
    <t>3+</t>
  </si>
  <si>
    <t>1+</t>
  </si>
  <si>
    <t>2x12</t>
  </si>
  <si>
    <t>2x5</t>
  </si>
  <si>
    <t>Hétfő</t>
  </si>
  <si>
    <t>Kedd</t>
  </si>
  <si>
    <t>Szerda</t>
  </si>
  <si>
    <t>Pihenő</t>
  </si>
  <si>
    <t>4. hét (visszavétel)</t>
  </si>
  <si>
    <t>Egylábas mély lábtoló</t>
  </si>
  <si>
    <t>3x10-10</t>
  </si>
  <si>
    <t>Farizom-combhajlító gyakorlat</t>
  </si>
  <si>
    <t>Korrekciós és nyújtó gyakorlatok</t>
  </si>
  <si>
    <t>3x12</t>
  </si>
  <si>
    <t>Tolódzkodás</t>
  </si>
  <si>
    <t>2x8</t>
  </si>
  <si>
    <t>2x10</t>
  </si>
  <si>
    <t>Csütörtök</t>
  </si>
  <si>
    <t>1x8</t>
  </si>
  <si>
    <t>Széles fogású húzódzkodás</t>
  </si>
  <si>
    <t>Evezés kézisúllyal</t>
  </si>
  <si>
    <t>1x12-12</t>
  </si>
  <si>
    <t>Húzódzkodás szupinált fogással</t>
  </si>
  <si>
    <t>Oldalemelés</t>
  </si>
  <si>
    <t>Oldalemelés kalapács fogással</t>
  </si>
  <si>
    <t>Oldalemelés döntött törzzsel</t>
  </si>
  <si>
    <t>Péntek</t>
  </si>
  <si>
    <t>Szombat és vasárnap</t>
  </si>
  <si>
    <t>2x20-25</t>
  </si>
  <si>
    <t>Fekvenyomás ferdepadon</t>
  </si>
  <si>
    <t>1x15</t>
  </si>
  <si>
    <t>V-rudas lenyomás</t>
  </si>
  <si>
    <t>Könyökfeszítés fej fölött</t>
  </si>
  <si>
    <t>Fekvenyomás szűk fogással</t>
  </si>
  <si>
    <t>Csípőemeléses lábemelés</t>
  </si>
  <si>
    <t>5x5</t>
  </si>
  <si>
    <t>5x8</t>
  </si>
  <si>
    <t>3x10</t>
  </si>
  <si>
    <t>Hasprés</t>
  </si>
  <si>
    <t>Készségszintű
súlyok</t>
  </si>
  <si>
    <t>Norma szerint</t>
  </si>
  <si>
    <t>Könnyű
súlyok</t>
  </si>
  <si>
    <t>Felülés súllyal</t>
  </si>
  <si>
    <t>Pendlay evezés (deficitből)</t>
  </si>
  <si>
    <t>Román felhúzás (Nicu Vlad féle)</t>
  </si>
  <si>
    <t>Könyökhajlítás Scott-padon kézisúllyal</t>
  </si>
  <si>
    <t>2x12-12</t>
  </si>
  <si>
    <t>1x6</t>
  </si>
  <si>
    <t>Fekvenyomás kézisúllyal</t>
  </si>
  <si>
    <t>Súly / ismétlés</t>
  </si>
  <si>
    <t>Térdfeszítés gépen</t>
  </si>
  <si>
    <t>Térdhajlítás</t>
  </si>
  <si>
    <t>Korrekciós gyakorlat(ok)</t>
  </si>
  <si>
    <t>Nyújtás(ok)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</si>
</sst>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8"/>
      <name val="Verdana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sz val="11"/>
      <color indexed="9"/>
      <name val="Calibri"/>
      <family val="2"/>
    </font>
    <font>
      <sz val="10"/>
      <name val="Arial"/>
      <family val="2"/>
      <charset val="238"/>
    </font>
    <font>
      <b/>
      <sz val="12"/>
      <color theme="0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4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7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80">
    <xf numFmtId="0" fontId="0" fillId="0" borderId="0" xfId="0"/>
    <xf numFmtId="0" fontId="3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4" borderId="14" xfId="0" applyFont="1" applyFill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4" borderId="14" xfId="0" applyFont="1" applyFill="1" applyBorder="1" applyAlignment="1">
      <alignment vertical="center"/>
    </xf>
    <xf numFmtId="0" fontId="2" fillId="0" borderId="15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4" borderId="19" xfId="0" applyFont="1" applyFill="1" applyBorder="1" applyAlignment="1">
      <alignment vertical="center"/>
    </xf>
    <xf numFmtId="0" fontId="5" fillId="4" borderId="20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1" fontId="4" fillId="0" borderId="17" xfId="0" applyNumberFormat="1" applyFont="1" applyBorder="1" applyAlignment="1">
      <alignment horizontal="center" vertical="center"/>
    </xf>
    <xf numFmtId="1" fontId="5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" fillId="4" borderId="2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26" xfId="0" applyFont="1" applyFill="1" applyBorder="1" applyAlignment="1">
      <alignment vertical="center"/>
    </xf>
    <xf numFmtId="0" fontId="5" fillId="4" borderId="24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2" fillId="4" borderId="27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5" borderId="14" xfId="0" applyFont="1" applyFill="1" applyBorder="1" applyAlignment="1">
      <alignment vertical="center"/>
    </xf>
    <xf numFmtId="1" fontId="3" fillId="0" borderId="8" xfId="0" applyNumberFormat="1" applyFont="1" applyFill="1" applyBorder="1" applyAlignment="1">
      <alignment horizontal="center" vertical="center"/>
    </xf>
    <xf numFmtId="1" fontId="6" fillId="0" borderId="9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horizontal="center" vertical="center"/>
    </xf>
    <xf numFmtId="1" fontId="7" fillId="0" borderId="12" xfId="0" applyNumberFormat="1" applyFont="1" applyFill="1" applyBorder="1" applyAlignment="1">
      <alignment horizontal="center" vertical="center"/>
    </xf>
    <xf numFmtId="1" fontId="6" fillId="0" borderId="13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7" borderId="0" xfId="0" applyFont="1" applyFill="1" applyBorder="1" applyAlignment="1">
      <alignment horizontal="center" vertical="center"/>
    </xf>
    <xf numFmtId="0" fontId="15" fillId="7" borderId="0" xfId="0" applyFont="1" applyFill="1" applyAlignment="1">
      <alignment vertical="center"/>
    </xf>
    <xf numFmtId="1" fontId="2" fillId="7" borderId="0" xfId="0" applyNumberFormat="1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textRotation="90"/>
    </xf>
    <xf numFmtId="0" fontId="2" fillId="7" borderId="0" xfId="0" applyFont="1" applyFill="1" applyBorder="1" applyAlignment="1">
      <alignment vertical="center"/>
    </xf>
    <xf numFmtId="0" fontId="6" fillId="7" borderId="0" xfId="0" applyFont="1" applyFill="1" applyBorder="1" applyAlignment="1">
      <alignment horizontal="center" vertical="center" textRotation="90"/>
    </xf>
    <xf numFmtId="0" fontId="3" fillId="7" borderId="0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8" fillId="3" borderId="31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/>
    </xf>
    <xf numFmtId="49" fontId="11" fillId="7" borderId="0" xfId="0" applyNumberFormat="1" applyFont="1" applyFill="1" applyBorder="1" applyAlignment="1">
      <alignment horizontal="center" vertical="center"/>
    </xf>
    <xf numFmtId="164" fontId="12" fillId="7" borderId="0" xfId="0" applyNumberFormat="1" applyFont="1" applyFill="1" applyBorder="1" applyAlignment="1">
      <alignment horizontal="center" vertical="center"/>
    </xf>
    <xf numFmtId="1" fontId="12" fillId="7" borderId="0" xfId="0" applyNumberFormat="1" applyFont="1" applyFill="1" applyBorder="1" applyAlignment="1">
      <alignment horizontal="center" vertical="center"/>
    </xf>
    <xf numFmtId="2" fontId="14" fillId="7" borderId="0" xfId="0" applyNumberFormat="1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/>
    </xf>
    <xf numFmtId="0" fontId="6" fillId="8" borderId="45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6" fillId="8" borderId="47" xfId="0" applyFont="1" applyFill="1" applyBorder="1" applyAlignment="1">
      <alignment horizontal="center"/>
    </xf>
    <xf numFmtId="0" fontId="6" fillId="8" borderId="12" xfId="0" applyFont="1" applyFill="1" applyBorder="1" applyAlignment="1">
      <alignment horizontal="center"/>
    </xf>
    <xf numFmtId="0" fontId="6" fillId="8" borderId="46" xfId="0" applyFont="1" applyFill="1" applyBorder="1" applyAlignment="1">
      <alignment horizontal="center"/>
    </xf>
    <xf numFmtId="1" fontId="5" fillId="0" borderId="21" xfId="0" applyNumberFormat="1" applyFont="1" applyFill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 vertical="center"/>
    </xf>
    <xf numFmtId="1" fontId="5" fillId="0" borderId="4" xfId="0" applyNumberFormat="1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29" xfId="0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13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6" borderId="32" xfId="0" applyFont="1" applyFill="1" applyBorder="1" applyAlignment="1">
      <alignment horizontal="center" vertical="center"/>
    </xf>
    <xf numFmtId="0" fontId="0" fillId="6" borderId="34" xfId="0" applyFill="1" applyBorder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1" fontId="3" fillId="0" borderId="35" xfId="0" applyNumberFormat="1" applyFont="1" applyFill="1" applyBorder="1" applyAlignment="1">
      <alignment horizontal="center" vertical="center" textRotation="90" wrapText="1"/>
    </xf>
    <xf numFmtId="1" fontId="3" fillId="0" borderId="6" xfId="0" applyNumberFormat="1" applyFont="1" applyFill="1" applyBorder="1" applyAlignment="1">
      <alignment horizontal="center" vertical="center" textRotation="90"/>
    </xf>
    <xf numFmtId="1" fontId="3" fillId="0" borderId="36" xfId="0" applyNumberFormat="1" applyFont="1" applyFill="1" applyBorder="1" applyAlignment="1">
      <alignment horizontal="center" vertical="center" textRotation="90"/>
    </xf>
    <xf numFmtId="0" fontId="8" fillId="3" borderId="1" xfId="0" applyFont="1" applyFill="1" applyBorder="1" applyAlignment="1">
      <alignment horizontal="center" vertical="center" wrapText="1"/>
    </xf>
    <xf numFmtId="0" fontId="8" fillId="3" borderId="3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 textRotation="90" wrapText="1"/>
    </xf>
    <xf numFmtId="1" fontId="3" fillId="0" borderId="36" xfId="0" applyNumberFormat="1" applyFont="1" applyFill="1" applyBorder="1" applyAlignment="1">
      <alignment horizontal="center" vertical="center" textRotation="90" wrapText="1"/>
    </xf>
    <xf numFmtId="0" fontId="8" fillId="3" borderId="32" xfId="0" applyFont="1" applyFill="1" applyBorder="1" applyAlignment="1">
      <alignment horizontal="center" vertical="center" textRotation="90"/>
    </xf>
    <xf numFmtId="0" fontId="8" fillId="3" borderId="33" xfId="0" applyFont="1" applyFill="1" applyBorder="1" applyAlignment="1">
      <alignment horizontal="center" vertical="center" textRotation="90"/>
    </xf>
    <xf numFmtId="0" fontId="8" fillId="3" borderId="34" xfId="0" applyFont="1" applyFill="1" applyBorder="1" applyAlignment="1">
      <alignment horizontal="center" vertical="center" textRotation="90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 textRotation="90"/>
    </xf>
    <xf numFmtId="0" fontId="2" fillId="2" borderId="32" xfId="0" applyFont="1" applyFill="1" applyBorder="1" applyAlignment="1">
      <alignment horizontal="center" vertical="center"/>
    </xf>
    <xf numFmtId="0" fontId="0" fillId="2" borderId="34" xfId="0" applyFill="1" applyBorder="1" applyAlignment="1">
      <alignment vertical="center"/>
    </xf>
    <xf numFmtId="0" fontId="8" fillId="6" borderId="31" xfId="0" applyFont="1" applyFill="1" applyBorder="1" applyAlignment="1">
      <alignment horizontal="center" vertical="center"/>
    </xf>
    <xf numFmtId="0" fontId="8" fillId="6" borderId="3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 textRotation="1"/>
    </xf>
    <xf numFmtId="0" fontId="3" fillId="0" borderId="33" xfId="0" applyFont="1" applyBorder="1" applyAlignment="1">
      <alignment horizontal="center" vertical="center" textRotation="1"/>
    </xf>
    <xf numFmtId="0" fontId="3" fillId="0" borderId="34" xfId="0" applyFont="1" applyBorder="1" applyAlignment="1">
      <alignment horizontal="center" vertical="center" textRotation="1"/>
    </xf>
    <xf numFmtId="0" fontId="8" fillId="3" borderId="32" xfId="0" applyFont="1" applyFill="1" applyBorder="1" applyAlignment="1">
      <alignment horizontal="center" vertical="center"/>
    </xf>
    <xf numFmtId="0" fontId="0" fillId="3" borderId="34" xfId="0" applyFill="1" applyBorder="1" applyAlignment="1">
      <alignment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1" fontId="3" fillId="0" borderId="32" xfId="0" applyNumberFormat="1" applyFont="1" applyFill="1" applyBorder="1" applyAlignment="1">
      <alignment horizontal="center" vertical="center" textRotation="90" wrapText="1"/>
    </xf>
    <xf numFmtId="1" fontId="3" fillId="0" borderId="33" xfId="0" applyNumberFormat="1" applyFont="1" applyFill="1" applyBorder="1" applyAlignment="1">
      <alignment horizontal="center" vertical="center" textRotation="90" wrapText="1"/>
    </xf>
    <xf numFmtId="1" fontId="3" fillId="0" borderId="34" xfId="0" applyNumberFormat="1" applyFont="1" applyFill="1" applyBorder="1" applyAlignment="1">
      <alignment horizontal="center" vertical="center" textRotation="90" wrapText="1"/>
    </xf>
    <xf numFmtId="0" fontId="2" fillId="4" borderId="29" xfId="0" applyFont="1" applyFill="1" applyBorder="1" applyAlignment="1">
      <alignment vertical="center"/>
    </xf>
    <xf numFmtId="0" fontId="2" fillId="4" borderId="49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88AC7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204"/>
  <sheetViews>
    <sheetView tabSelected="1" zoomScaleNormal="145" workbookViewId="0"/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70" ht="15.95" customHeight="1" thickBot="1">
      <c r="A1" s="76"/>
      <c r="B1" s="83" t="s">
        <v>12</v>
      </c>
      <c r="C1" s="125" t="s">
        <v>63</v>
      </c>
      <c r="D1" s="126"/>
      <c r="E1" s="84" t="s">
        <v>6</v>
      </c>
      <c r="F1" s="121"/>
      <c r="G1" s="121"/>
      <c r="H1" s="121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</row>
    <row r="2" spans="1:70" ht="15.95" customHeight="1">
      <c r="A2" s="76"/>
      <c r="B2" s="98" t="s">
        <v>2</v>
      </c>
      <c r="C2" s="89">
        <v>100</v>
      </c>
      <c r="D2" s="90">
        <v>5</v>
      </c>
      <c r="E2" s="95">
        <f>(C2)/(1.0278-(0.0278*D2))</f>
        <v>112.51125112511251</v>
      </c>
      <c r="F2" s="85"/>
      <c r="G2" s="85"/>
      <c r="H2" s="85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</row>
    <row r="3" spans="1:70" ht="15.95" customHeight="1">
      <c r="A3" s="76"/>
      <c r="B3" s="99" t="s">
        <v>3</v>
      </c>
      <c r="C3" s="91">
        <v>100</v>
      </c>
      <c r="D3" s="92">
        <v>5</v>
      </c>
      <c r="E3" s="96">
        <f>(C3)/(1.0278-(0.0278*D3))</f>
        <v>112.51125112511251</v>
      </c>
      <c r="F3" s="86"/>
      <c r="G3" s="87"/>
      <c r="H3" s="88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</row>
    <row r="4" spans="1:70" ht="15.95" customHeight="1">
      <c r="A4" s="76"/>
      <c r="B4" s="100" t="s">
        <v>4</v>
      </c>
      <c r="C4" s="91">
        <v>100</v>
      </c>
      <c r="D4" s="92">
        <v>5</v>
      </c>
      <c r="E4" s="96">
        <f>(C4)/(1.0278-(0.0278*D4))</f>
        <v>112.51125112511251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</row>
    <row r="5" spans="1:70" ht="15.95" customHeight="1" thickBot="1">
      <c r="A5" s="76"/>
      <c r="B5" s="101" t="s">
        <v>5</v>
      </c>
      <c r="C5" s="93">
        <v>100</v>
      </c>
      <c r="D5" s="94">
        <v>5</v>
      </c>
      <c r="E5" s="97">
        <f>(C5)/(1.0278-(0.0278*D5))</f>
        <v>112.51125112511251</v>
      </c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</row>
    <row r="6" spans="1:70" ht="15.95" customHeight="1" thickBot="1">
      <c r="A6" s="76"/>
      <c r="B6" s="75"/>
      <c r="C6" s="75"/>
      <c r="D6" s="75"/>
      <c r="E6" s="75"/>
      <c r="F6" s="77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</row>
    <row r="7" spans="1:70" ht="15.95" customHeight="1" thickBot="1">
      <c r="A7" s="147"/>
      <c r="B7" s="119" t="s">
        <v>12</v>
      </c>
      <c r="C7" s="149" t="s">
        <v>9</v>
      </c>
      <c r="D7" s="150"/>
      <c r="E7" s="118" t="s">
        <v>10</v>
      </c>
      <c r="F7" s="117"/>
      <c r="G7" s="118" t="s">
        <v>11</v>
      </c>
      <c r="H7" s="117"/>
      <c r="I7" s="116" t="s">
        <v>22</v>
      </c>
      <c r="J7" s="117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</row>
    <row r="8" spans="1:70" ht="15.95" customHeight="1" thickBot="1">
      <c r="A8" s="148"/>
      <c r="B8" s="120"/>
      <c r="C8" s="114" t="s">
        <v>8</v>
      </c>
      <c r="D8" s="115" t="s">
        <v>7</v>
      </c>
      <c r="E8" s="7" t="s">
        <v>8</v>
      </c>
      <c r="F8" s="8" t="s">
        <v>7</v>
      </c>
      <c r="G8" s="7" t="s">
        <v>8</v>
      </c>
      <c r="H8" s="8" t="s">
        <v>7</v>
      </c>
      <c r="I8" s="9" t="s">
        <v>8</v>
      </c>
      <c r="J8" s="8" t="s">
        <v>7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</row>
    <row r="9" spans="1:70" ht="15.95" customHeight="1">
      <c r="A9" s="132" t="s">
        <v>18</v>
      </c>
      <c r="B9" s="134" t="s">
        <v>2</v>
      </c>
      <c r="C9" s="10" t="s">
        <v>16</v>
      </c>
      <c r="D9" s="11">
        <v>20</v>
      </c>
      <c r="E9" s="10" t="s">
        <v>16</v>
      </c>
      <c r="F9" s="11">
        <v>20</v>
      </c>
      <c r="G9" s="10" t="s">
        <v>16</v>
      </c>
      <c r="H9" s="11">
        <v>20</v>
      </c>
      <c r="I9" s="10" t="s">
        <v>16</v>
      </c>
      <c r="J9" s="11">
        <v>20</v>
      </c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</row>
    <row r="10" spans="1:70" ht="15.95" customHeight="1">
      <c r="A10" s="151"/>
      <c r="B10" s="135"/>
      <c r="C10" s="12">
        <v>8</v>
      </c>
      <c r="D10" s="13">
        <f>(D16/0.85*0.25)</f>
        <v>25.315031503150315</v>
      </c>
      <c r="E10" s="12">
        <v>8</v>
      </c>
      <c r="F10" s="13">
        <f>D10</f>
        <v>25.315031503150315</v>
      </c>
      <c r="G10" s="12">
        <v>8</v>
      </c>
      <c r="H10" s="13">
        <f>D10</f>
        <v>25.315031503150315</v>
      </c>
      <c r="I10" s="12">
        <v>8</v>
      </c>
      <c r="J10" s="13">
        <f>D10</f>
        <v>25.315031503150315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70" ht="15.95" customHeight="1">
      <c r="A11" s="151"/>
      <c r="B11" s="135"/>
      <c r="C11" s="14">
        <v>5</v>
      </c>
      <c r="D11" s="13">
        <f>(D16/0.85*0.4)</f>
        <v>40.504050405040509</v>
      </c>
      <c r="E11" s="14">
        <v>5</v>
      </c>
      <c r="F11" s="13">
        <f>(F16/0.9*0.4)</f>
        <v>40.504050405040509</v>
      </c>
      <c r="G11" s="14">
        <v>5</v>
      </c>
      <c r="H11" s="13">
        <f>(D16/0.85*0.4)</f>
        <v>40.504050405040509</v>
      </c>
      <c r="I11" s="14" t="s">
        <v>1</v>
      </c>
      <c r="J11" s="13" t="s">
        <v>1</v>
      </c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</row>
    <row r="12" spans="1:70" ht="15.95" customHeight="1">
      <c r="A12" s="151"/>
      <c r="B12" s="135"/>
      <c r="C12" s="14">
        <v>5</v>
      </c>
      <c r="D12" s="13">
        <f>(D16/0.85*0.475)</f>
        <v>48.098559855985599</v>
      </c>
      <c r="E12" s="14">
        <v>5</v>
      </c>
      <c r="F12" s="13">
        <f>(F16/0.9*0.5)</f>
        <v>50.630063006300631</v>
      </c>
      <c r="G12" s="14">
        <v>5</v>
      </c>
      <c r="H12" s="13">
        <f>(D16/0.85*0.55)</f>
        <v>55.693069306930695</v>
      </c>
      <c r="I12" s="14" t="s">
        <v>1</v>
      </c>
      <c r="J12" s="13" t="s">
        <v>1</v>
      </c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</row>
    <row r="13" spans="1:70" ht="15.95" customHeight="1" thickBot="1">
      <c r="A13" s="151"/>
      <c r="B13" s="135"/>
      <c r="C13" s="15">
        <v>3</v>
      </c>
      <c r="D13" s="16">
        <f>(D16/0.85*0.55)</f>
        <v>55.693069306930695</v>
      </c>
      <c r="E13" s="17">
        <v>3</v>
      </c>
      <c r="F13" s="16">
        <f>(F16/0.9*0.6)</f>
        <v>60.756075607560753</v>
      </c>
      <c r="G13" s="17">
        <v>3</v>
      </c>
      <c r="H13" s="16">
        <f>(D16/0.85*0.65)</f>
        <v>65.819081908190824</v>
      </c>
      <c r="I13" s="15" t="s">
        <v>1</v>
      </c>
      <c r="J13" s="18" t="s">
        <v>1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</row>
    <row r="14" spans="1:70" ht="15.95" customHeight="1">
      <c r="A14" s="151"/>
      <c r="B14" s="135"/>
      <c r="C14" s="48">
        <v>5</v>
      </c>
      <c r="D14" s="49">
        <f>(D16/0.85*0.65)</f>
        <v>65.819081908190824</v>
      </c>
      <c r="E14" s="48">
        <v>3</v>
      </c>
      <c r="F14" s="49">
        <f>(D16/0.85*0.7)</f>
        <v>70.882088208820875</v>
      </c>
      <c r="G14" s="48">
        <v>5</v>
      </c>
      <c r="H14" s="49">
        <f>(D16/0.85*0.75)</f>
        <v>75.945094509450939</v>
      </c>
      <c r="I14" s="48">
        <v>5</v>
      </c>
      <c r="J14" s="49">
        <f>(D16/0.85*0.4)</f>
        <v>40.504050405040509</v>
      </c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</row>
    <row r="15" spans="1:70" ht="15.95" customHeight="1">
      <c r="A15" s="151"/>
      <c r="B15" s="135"/>
      <c r="C15" s="50">
        <v>5</v>
      </c>
      <c r="D15" s="51">
        <f>(D16/0.85*0.75)</f>
        <v>75.945094509450939</v>
      </c>
      <c r="E15" s="50">
        <v>3</v>
      </c>
      <c r="F15" s="51">
        <f>(D16/0.85*0.8)</f>
        <v>81.008100810081018</v>
      </c>
      <c r="G15" s="50">
        <v>3</v>
      </c>
      <c r="H15" s="51">
        <f>(D16/0.85*0.85)</f>
        <v>86.071107110711068</v>
      </c>
      <c r="I15" s="50">
        <v>5</v>
      </c>
      <c r="J15" s="51">
        <f>(D16/0.85*0.5)</f>
        <v>50.630063006300631</v>
      </c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</row>
    <row r="16" spans="1:70" ht="15.95" customHeight="1" thickBot="1">
      <c r="A16" s="151"/>
      <c r="B16" s="136"/>
      <c r="C16" s="52" t="s">
        <v>13</v>
      </c>
      <c r="D16" s="53">
        <f>(E2*0.9*0.85)</f>
        <v>86.071107110711068</v>
      </c>
      <c r="E16" s="52" t="s">
        <v>14</v>
      </c>
      <c r="F16" s="53">
        <f>(D16/0.85*0.9)</f>
        <v>91.134113411341133</v>
      </c>
      <c r="G16" s="52" t="s">
        <v>15</v>
      </c>
      <c r="H16" s="53">
        <f>(D16/0.85*0.95)</f>
        <v>96.197119711971197</v>
      </c>
      <c r="I16" s="54">
        <v>5</v>
      </c>
      <c r="J16" s="53">
        <f>(D16/0.85*0.6)</f>
        <v>60.756075607560753</v>
      </c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</row>
    <row r="17" spans="1:69" ht="15.95" customHeight="1">
      <c r="A17" s="151"/>
      <c r="B17" s="47" t="s">
        <v>23</v>
      </c>
      <c r="C17" s="160" t="s">
        <v>24</v>
      </c>
      <c r="D17" s="162" t="s">
        <v>53</v>
      </c>
      <c r="E17" s="160" t="s">
        <v>24</v>
      </c>
      <c r="F17" s="162" t="s">
        <v>53</v>
      </c>
      <c r="G17" s="160" t="s">
        <v>24</v>
      </c>
      <c r="H17" s="162" t="s">
        <v>53</v>
      </c>
      <c r="I17" s="160" t="s">
        <v>24</v>
      </c>
      <c r="J17" s="162" t="s">
        <v>55</v>
      </c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</row>
    <row r="18" spans="1:69" ht="15.95" customHeight="1">
      <c r="A18" s="151"/>
      <c r="B18" s="21" t="s">
        <v>64</v>
      </c>
      <c r="C18" s="161" t="s">
        <v>16</v>
      </c>
      <c r="D18" s="163"/>
      <c r="E18" s="161" t="s">
        <v>16</v>
      </c>
      <c r="F18" s="163"/>
      <c r="G18" s="161" t="s">
        <v>16</v>
      </c>
      <c r="H18" s="163"/>
      <c r="I18" s="161" t="s">
        <v>16</v>
      </c>
      <c r="J18" s="163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</row>
    <row r="19" spans="1:69" ht="15.95" customHeight="1">
      <c r="A19" s="151"/>
      <c r="B19" s="21" t="s">
        <v>25</v>
      </c>
      <c r="C19" s="161" t="s">
        <v>51</v>
      </c>
      <c r="D19" s="163"/>
      <c r="E19" s="161" t="s">
        <v>51</v>
      </c>
      <c r="F19" s="163"/>
      <c r="G19" s="161" t="s">
        <v>51</v>
      </c>
      <c r="H19" s="163"/>
      <c r="I19" s="161" t="s">
        <v>51</v>
      </c>
      <c r="J19" s="163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</row>
    <row r="20" spans="1:69" ht="15.95" customHeight="1">
      <c r="A20" s="151"/>
      <c r="B20" s="21" t="s">
        <v>65</v>
      </c>
      <c r="C20" s="161" t="s">
        <v>16</v>
      </c>
      <c r="D20" s="163"/>
      <c r="E20" s="161" t="s">
        <v>16</v>
      </c>
      <c r="F20" s="163"/>
      <c r="G20" s="161" t="s">
        <v>16</v>
      </c>
      <c r="H20" s="163"/>
      <c r="I20" s="161" t="s">
        <v>16</v>
      </c>
      <c r="J20" s="163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</row>
    <row r="21" spans="1:69" ht="15.95" customHeight="1">
      <c r="A21" s="151"/>
      <c r="B21" s="166" t="s">
        <v>48</v>
      </c>
      <c r="C21" s="167" t="s">
        <v>49</v>
      </c>
      <c r="D21" s="163"/>
      <c r="E21" s="167" t="s">
        <v>49</v>
      </c>
      <c r="F21" s="163"/>
      <c r="G21" s="167" t="s">
        <v>49</v>
      </c>
      <c r="H21" s="163"/>
      <c r="I21" s="167" t="s">
        <v>49</v>
      </c>
      <c r="J21" s="163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/>
      <c r="AY21" s="74"/>
      <c r="AZ21" s="74"/>
      <c r="BA21" s="74"/>
      <c r="BB21" s="74"/>
      <c r="BC21" s="74"/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</row>
    <row r="22" spans="1:69" ht="15.95" customHeight="1" thickBot="1">
      <c r="A22" s="151"/>
      <c r="B22" s="165" t="s">
        <v>66</v>
      </c>
      <c r="C22" s="159" t="s">
        <v>29</v>
      </c>
      <c r="D22" s="164"/>
      <c r="E22" s="159" t="s">
        <v>29</v>
      </c>
      <c r="F22" s="164"/>
      <c r="G22" s="159" t="s">
        <v>29</v>
      </c>
      <c r="H22" s="164"/>
      <c r="I22" s="159" t="s">
        <v>29</v>
      </c>
      <c r="J22" s="16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</row>
    <row r="23" spans="1:69" ht="15.95" customHeight="1" thickBot="1">
      <c r="A23" s="152"/>
      <c r="B23" s="24" t="s">
        <v>67</v>
      </c>
      <c r="C23" s="127"/>
      <c r="D23" s="128"/>
      <c r="E23" s="127"/>
      <c r="F23" s="128"/>
      <c r="G23" s="127"/>
      <c r="H23" s="128"/>
      <c r="I23" s="127"/>
      <c r="J23" s="128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  <c r="AX23" s="74"/>
      <c r="AY23" s="74"/>
      <c r="AZ23" s="74"/>
      <c r="BA23" s="74"/>
      <c r="BB23" s="74"/>
      <c r="BC23" s="74"/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</row>
    <row r="24" spans="1:69" ht="15.95" customHeight="1" thickBot="1">
      <c r="A24" s="78"/>
      <c r="B24" s="79"/>
      <c r="C24" s="75"/>
      <c r="D24" s="77"/>
      <c r="E24" s="75"/>
      <c r="F24" s="75"/>
      <c r="G24" s="75"/>
      <c r="H24" s="75"/>
      <c r="I24" s="75"/>
      <c r="J24" s="75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  <c r="BQ24" s="74"/>
    </row>
    <row r="25" spans="1:69" ht="15.95" customHeight="1">
      <c r="A25" s="131" t="s">
        <v>19</v>
      </c>
      <c r="B25" s="134" t="s">
        <v>3</v>
      </c>
      <c r="C25" s="20" t="s">
        <v>16</v>
      </c>
      <c r="D25" s="11">
        <v>20</v>
      </c>
      <c r="E25" s="20" t="s">
        <v>16</v>
      </c>
      <c r="F25" s="11">
        <v>20</v>
      </c>
      <c r="G25" s="20" t="s">
        <v>16</v>
      </c>
      <c r="H25" s="11">
        <v>20</v>
      </c>
      <c r="I25" s="20" t="s">
        <v>16</v>
      </c>
      <c r="J25" s="11">
        <v>20</v>
      </c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</row>
    <row r="26" spans="1:69" ht="15.95" customHeight="1">
      <c r="A26" s="132"/>
      <c r="B26" s="135"/>
      <c r="C26" s="22" t="s">
        <v>17</v>
      </c>
      <c r="D26" s="13">
        <f>(D32/0.85*0.3)</f>
        <v>30.378037803780376</v>
      </c>
      <c r="E26" s="22" t="s">
        <v>17</v>
      </c>
      <c r="F26" s="13">
        <f>D26</f>
        <v>30.378037803780376</v>
      </c>
      <c r="G26" s="22" t="s">
        <v>17</v>
      </c>
      <c r="H26" s="13">
        <f>D26</f>
        <v>30.378037803780376</v>
      </c>
      <c r="I26" s="22" t="s">
        <v>17</v>
      </c>
      <c r="J26" s="13">
        <f>D26</f>
        <v>30.378037803780376</v>
      </c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/>
      <c r="BQ26" s="74"/>
    </row>
    <row r="27" spans="1:69" ht="15.95" customHeight="1">
      <c r="A27" s="132"/>
      <c r="B27" s="135"/>
      <c r="C27" s="26">
        <v>5</v>
      </c>
      <c r="D27" s="13">
        <f>(D32/0.85*0.4)</f>
        <v>40.504050405040509</v>
      </c>
      <c r="E27" s="26">
        <v>5</v>
      </c>
      <c r="F27" s="13">
        <f>(F32/0.9*0.4)</f>
        <v>40.504050405040509</v>
      </c>
      <c r="G27" s="26">
        <v>5</v>
      </c>
      <c r="H27" s="13">
        <f>(D32/0.85*0.4)</f>
        <v>40.504050405040509</v>
      </c>
      <c r="I27" s="26" t="s">
        <v>1</v>
      </c>
      <c r="J27" s="27" t="s">
        <v>1</v>
      </c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</row>
    <row r="28" spans="1:69" ht="15.95" customHeight="1">
      <c r="A28" s="132"/>
      <c r="B28" s="135"/>
      <c r="C28" s="26">
        <v>5</v>
      </c>
      <c r="D28" s="13">
        <f>(D32/0.85*0.475)</f>
        <v>48.098559855985599</v>
      </c>
      <c r="E28" s="26">
        <v>5</v>
      </c>
      <c r="F28" s="13">
        <f>(F32/0.9*0.5)</f>
        <v>50.630063006300631</v>
      </c>
      <c r="G28" s="26">
        <v>5</v>
      </c>
      <c r="H28" s="13">
        <f>(D32/0.85*0.55)</f>
        <v>55.693069306930695</v>
      </c>
      <c r="I28" s="26" t="s">
        <v>1</v>
      </c>
      <c r="J28" s="27" t="s">
        <v>1</v>
      </c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</row>
    <row r="29" spans="1:69" ht="15.95" customHeight="1" thickBot="1">
      <c r="A29" s="132"/>
      <c r="B29" s="135"/>
      <c r="C29" s="28">
        <v>3</v>
      </c>
      <c r="D29" s="16">
        <f>(D32/0.85*0.55)</f>
        <v>55.693069306930695</v>
      </c>
      <c r="E29" s="28">
        <v>3</v>
      </c>
      <c r="F29" s="16">
        <f>(F32/0.9*0.6)</f>
        <v>60.756075607560753</v>
      </c>
      <c r="G29" s="28">
        <v>3</v>
      </c>
      <c r="H29" s="16">
        <f>(D32/0.85*0.65)</f>
        <v>65.819081908190824</v>
      </c>
      <c r="I29" s="28" t="s">
        <v>1</v>
      </c>
      <c r="J29" s="29" t="s">
        <v>1</v>
      </c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4"/>
      <c r="BM29" s="74"/>
      <c r="BN29" s="74"/>
      <c r="BO29" s="74"/>
      <c r="BP29" s="74"/>
      <c r="BQ29" s="74"/>
    </row>
    <row r="30" spans="1:69" ht="15.95" customHeight="1">
      <c r="A30" s="132"/>
      <c r="B30" s="135"/>
      <c r="C30" s="48">
        <v>5</v>
      </c>
      <c r="D30" s="49">
        <f>(D32/0.85*0.65)</f>
        <v>65.819081908190824</v>
      </c>
      <c r="E30" s="48">
        <v>3</v>
      </c>
      <c r="F30" s="49">
        <f>(D32/0.85*0.7)</f>
        <v>70.882088208820875</v>
      </c>
      <c r="G30" s="48">
        <v>5</v>
      </c>
      <c r="H30" s="49">
        <f>(D32/0.85*0.75)</f>
        <v>75.945094509450939</v>
      </c>
      <c r="I30" s="48">
        <v>5</v>
      </c>
      <c r="J30" s="49">
        <f>(D32/0.85*0.4)</f>
        <v>40.504050405040509</v>
      </c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4"/>
      <c r="BM30" s="74"/>
      <c r="BN30" s="74"/>
      <c r="BO30" s="74"/>
      <c r="BP30" s="74"/>
      <c r="BQ30" s="74"/>
    </row>
    <row r="31" spans="1:69" ht="15.95" customHeight="1">
      <c r="A31" s="132"/>
      <c r="B31" s="135"/>
      <c r="C31" s="50">
        <v>5</v>
      </c>
      <c r="D31" s="51">
        <f>(D32/0.85*0.75)</f>
        <v>75.945094509450939</v>
      </c>
      <c r="E31" s="50">
        <v>3</v>
      </c>
      <c r="F31" s="51">
        <f>(D32/0.85*0.8)</f>
        <v>81.008100810081018</v>
      </c>
      <c r="G31" s="50">
        <v>3</v>
      </c>
      <c r="H31" s="51">
        <f>(D32/0.85*0.85)</f>
        <v>86.071107110711068</v>
      </c>
      <c r="I31" s="50">
        <v>5</v>
      </c>
      <c r="J31" s="51">
        <f>(D32/0.85*0.5)</f>
        <v>50.630063006300631</v>
      </c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  <c r="BK31" s="74"/>
      <c r="BL31" s="74"/>
      <c r="BM31" s="74"/>
      <c r="BN31" s="74"/>
      <c r="BO31" s="74"/>
      <c r="BP31" s="74"/>
      <c r="BQ31" s="74"/>
    </row>
    <row r="32" spans="1:69" ht="15.95" customHeight="1" thickBot="1">
      <c r="A32" s="132"/>
      <c r="B32" s="153"/>
      <c r="C32" s="55" t="s">
        <v>13</v>
      </c>
      <c r="D32" s="56">
        <f>(E3*0.9*0.85)</f>
        <v>86.071107110711068</v>
      </c>
      <c r="E32" s="55" t="s">
        <v>14</v>
      </c>
      <c r="F32" s="56">
        <f>(D32/0.85*0.9)</f>
        <v>91.134113411341133</v>
      </c>
      <c r="G32" s="55" t="s">
        <v>15</v>
      </c>
      <c r="H32" s="56">
        <f>(D32/0.85*0.95)</f>
        <v>96.197119711971197</v>
      </c>
      <c r="I32" s="57">
        <v>5</v>
      </c>
      <c r="J32" s="56">
        <f>(D32/0.85*0.6)</f>
        <v>60.756075607560753</v>
      </c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4"/>
      <c r="BM32" s="74"/>
      <c r="BN32" s="74"/>
      <c r="BO32" s="74"/>
      <c r="BP32" s="74"/>
      <c r="BQ32" s="74"/>
    </row>
    <row r="33" spans="1:69" ht="15.95" customHeight="1">
      <c r="A33" s="132"/>
      <c r="B33" s="30" t="s">
        <v>47</v>
      </c>
      <c r="C33" s="168" t="s">
        <v>61</v>
      </c>
      <c r="D33" s="162" t="s">
        <v>53</v>
      </c>
      <c r="E33" s="168" t="s">
        <v>61</v>
      </c>
      <c r="F33" s="162" t="s">
        <v>53</v>
      </c>
      <c r="G33" s="168" t="s">
        <v>61</v>
      </c>
      <c r="H33" s="162" t="s">
        <v>53</v>
      </c>
      <c r="I33" s="168" t="s">
        <v>61</v>
      </c>
      <c r="J33" s="162" t="s">
        <v>55</v>
      </c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</row>
    <row r="34" spans="1:69" ht="15.95" customHeight="1">
      <c r="A34" s="132"/>
      <c r="B34" s="30" t="s">
        <v>43</v>
      </c>
      <c r="C34" s="169" t="s">
        <v>29</v>
      </c>
      <c r="D34" s="163"/>
      <c r="E34" s="169" t="s">
        <v>29</v>
      </c>
      <c r="F34" s="163"/>
      <c r="G34" s="169" t="s">
        <v>29</v>
      </c>
      <c r="H34" s="163"/>
      <c r="I34" s="169" t="s">
        <v>29</v>
      </c>
      <c r="J34" s="163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  <c r="BM34" s="74"/>
      <c r="BN34" s="74"/>
      <c r="BO34" s="74"/>
      <c r="BP34" s="74"/>
      <c r="BQ34" s="74"/>
    </row>
    <row r="35" spans="1:69" ht="15.95" customHeight="1">
      <c r="A35" s="132"/>
      <c r="B35" s="30" t="s">
        <v>62</v>
      </c>
      <c r="C35" s="170" t="s">
        <v>30</v>
      </c>
      <c r="D35" s="163"/>
      <c r="E35" s="170" t="s">
        <v>30</v>
      </c>
      <c r="F35" s="163"/>
      <c r="G35" s="170" t="s">
        <v>30</v>
      </c>
      <c r="H35" s="163"/>
      <c r="I35" s="170" t="s">
        <v>30</v>
      </c>
      <c r="J35" s="16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4"/>
    </row>
    <row r="36" spans="1:69" ht="15.95" customHeight="1">
      <c r="A36" s="132"/>
      <c r="B36" s="30" t="s">
        <v>45</v>
      </c>
      <c r="C36" s="161" t="s">
        <v>51</v>
      </c>
      <c r="D36" s="163"/>
      <c r="E36" s="161" t="s">
        <v>51</v>
      </c>
      <c r="F36" s="163"/>
      <c r="G36" s="161" t="s">
        <v>51</v>
      </c>
      <c r="H36" s="163"/>
      <c r="I36" s="161" t="s">
        <v>51</v>
      </c>
      <c r="J36" s="163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/>
      <c r="AY36" s="74"/>
      <c r="AZ36" s="74"/>
      <c r="BA36" s="74"/>
      <c r="BB36" s="74"/>
      <c r="BC36" s="74"/>
      <c r="BD36" s="74"/>
      <c r="BE36" s="74"/>
      <c r="BF36" s="74"/>
      <c r="BG36" s="74"/>
      <c r="BH36" s="74"/>
      <c r="BI36" s="74"/>
      <c r="BJ36" s="74"/>
      <c r="BK36" s="74"/>
      <c r="BL36" s="74"/>
      <c r="BM36" s="74"/>
      <c r="BN36" s="74"/>
      <c r="BO36" s="74"/>
      <c r="BP36" s="74"/>
      <c r="BQ36" s="74"/>
    </row>
    <row r="37" spans="1:69" ht="15.95" customHeight="1">
      <c r="A37" s="132"/>
      <c r="B37" s="30" t="s">
        <v>28</v>
      </c>
      <c r="C37" s="169" t="s">
        <v>44</v>
      </c>
      <c r="D37" s="163"/>
      <c r="E37" s="169" t="s">
        <v>44</v>
      </c>
      <c r="F37" s="163"/>
      <c r="G37" s="169" t="s">
        <v>44</v>
      </c>
      <c r="H37" s="163"/>
      <c r="I37" s="169" t="s">
        <v>44</v>
      </c>
      <c r="J37" s="163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</row>
    <row r="38" spans="1:69" ht="15.95" customHeight="1">
      <c r="A38" s="132"/>
      <c r="B38" s="31" t="s">
        <v>46</v>
      </c>
      <c r="C38" s="169" t="s">
        <v>16</v>
      </c>
      <c r="D38" s="163"/>
      <c r="E38" s="169" t="s">
        <v>16</v>
      </c>
      <c r="F38" s="163"/>
      <c r="G38" s="169" t="s">
        <v>16</v>
      </c>
      <c r="H38" s="163"/>
      <c r="I38" s="169" t="s">
        <v>16</v>
      </c>
      <c r="J38" s="163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69" ht="15.95" customHeight="1">
      <c r="A39" s="132"/>
      <c r="B39" s="166" t="s">
        <v>48</v>
      </c>
      <c r="C39" s="171" t="s">
        <v>50</v>
      </c>
      <c r="D39" s="163"/>
      <c r="E39" s="171" t="s">
        <v>50</v>
      </c>
      <c r="F39" s="163"/>
      <c r="G39" s="171" t="s">
        <v>50</v>
      </c>
      <c r="H39" s="163"/>
      <c r="I39" s="171" t="s">
        <v>50</v>
      </c>
      <c r="J39" s="163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4"/>
      <c r="BM39" s="74"/>
      <c r="BN39" s="74"/>
      <c r="BO39" s="74"/>
      <c r="BP39" s="74"/>
      <c r="BQ39" s="74"/>
    </row>
    <row r="40" spans="1:69" ht="15.95" customHeight="1" thickBot="1">
      <c r="A40" s="132"/>
      <c r="B40" s="165" t="s">
        <v>66</v>
      </c>
      <c r="C40" s="159" t="s">
        <v>29</v>
      </c>
      <c r="D40" s="164"/>
      <c r="E40" s="159" t="s">
        <v>29</v>
      </c>
      <c r="F40" s="164"/>
      <c r="G40" s="159" t="s">
        <v>29</v>
      </c>
      <c r="H40" s="164"/>
      <c r="I40" s="159" t="s">
        <v>29</v>
      </c>
      <c r="J40" s="16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4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4"/>
      <c r="AW40" s="74"/>
      <c r="AX40" s="74"/>
      <c r="AY40" s="74"/>
      <c r="AZ40" s="74"/>
      <c r="BA40" s="74"/>
      <c r="BB40" s="74"/>
      <c r="BC40" s="74"/>
      <c r="BD40" s="74"/>
      <c r="BE40" s="74"/>
      <c r="BF40" s="74"/>
      <c r="BG40" s="74"/>
      <c r="BH40" s="74"/>
      <c r="BI40" s="74"/>
      <c r="BJ40" s="74"/>
      <c r="BK40" s="74"/>
      <c r="BL40" s="74"/>
      <c r="BM40" s="74"/>
      <c r="BN40" s="74"/>
      <c r="BO40" s="74"/>
      <c r="BP40" s="74"/>
      <c r="BQ40" s="74"/>
    </row>
    <row r="41" spans="1:69" ht="15.95" customHeight="1" thickBot="1">
      <c r="A41" s="133"/>
      <c r="B41" s="24" t="s">
        <v>67</v>
      </c>
      <c r="C41" s="127"/>
      <c r="D41" s="128"/>
      <c r="E41" s="127"/>
      <c r="F41" s="128"/>
      <c r="G41" s="127"/>
      <c r="H41" s="128"/>
      <c r="I41" s="127"/>
      <c r="J41" s="128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4"/>
      <c r="BM41" s="74"/>
      <c r="BN41" s="74"/>
      <c r="BO41" s="74"/>
      <c r="BP41" s="74"/>
      <c r="BQ41" s="74"/>
    </row>
    <row r="42" spans="1:69" ht="15.95" customHeight="1" thickBot="1">
      <c r="A42" s="78"/>
      <c r="B42" s="79"/>
      <c r="C42" s="79"/>
      <c r="D42" s="77"/>
      <c r="E42" s="75"/>
      <c r="F42" s="75"/>
      <c r="G42" s="75"/>
      <c r="H42" s="75"/>
      <c r="I42" s="75"/>
      <c r="J42" s="75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  <c r="BM42" s="74"/>
      <c r="BN42" s="74"/>
      <c r="BO42" s="74"/>
      <c r="BP42" s="74"/>
      <c r="BQ42" s="74"/>
    </row>
    <row r="43" spans="1:69" ht="15.95" customHeight="1">
      <c r="A43" s="131" t="s">
        <v>20</v>
      </c>
      <c r="B43" s="137" t="s">
        <v>21</v>
      </c>
      <c r="C43" s="138"/>
      <c r="D43" s="138"/>
      <c r="E43" s="138"/>
      <c r="F43" s="138"/>
      <c r="G43" s="138"/>
      <c r="H43" s="138"/>
      <c r="I43" s="138"/>
      <c r="J43" s="139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4"/>
      <c r="BM43" s="74"/>
      <c r="BN43" s="74"/>
      <c r="BO43" s="74"/>
      <c r="BP43" s="74"/>
      <c r="BQ43" s="74"/>
    </row>
    <row r="44" spans="1:69" ht="15.95" customHeight="1">
      <c r="A44" s="132"/>
      <c r="B44" s="140"/>
      <c r="C44" s="141"/>
      <c r="D44" s="141"/>
      <c r="E44" s="141"/>
      <c r="F44" s="141"/>
      <c r="G44" s="141"/>
      <c r="H44" s="141"/>
      <c r="I44" s="141"/>
      <c r="J44" s="142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4"/>
      <c r="BM44" s="74"/>
      <c r="BN44" s="74"/>
      <c r="BO44" s="74"/>
      <c r="BP44" s="74"/>
      <c r="BQ44" s="74"/>
    </row>
    <row r="45" spans="1:69" ht="15.95" customHeight="1">
      <c r="A45" s="132"/>
      <c r="B45" s="140"/>
      <c r="C45" s="141"/>
      <c r="D45" s="141"/>
      <c r="E45" s="141"/>
      <c r="F45" s="141"/>
      <c r="G45" s="141"/>
      <c r="H45" s="141"/>
      <c r="I45" s="141"/>
      <c r="J45" s="142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74"/>
      <c r="AW45" s="74"/>
      <c r="AX45" s="74"/>
      <c r="AY45" s="74"/>
      <c r="AZ45" s="74"/>
      <c r="BA45" s="74"/>
      <c r="BB45" s="74"/>
      <c r="BC45" s="74"/>
      <c r="BD45" s="74"/>
      <c r="BE45" s="74"/>
      <c r="BF45" s="74"/>
      <c r="BG45" s="74"/>
      <c r="BH45" s="74"/>
      <c r="BI45" s="74"/>
      <c r="BJ45" s="74"/>
      <c r="BK45" s="74"/>
      <c r="BL45" s="74"/>
      <c r="BM45" s="74"/>
      <c r="BN45" s="74"/>
      <c r="BO45" s="74"/>
      <c r="BP45" s="74"/>
      <c r="BQ45" s="74"/>
    </row>
    <row r="46" spans="1:69" ht="15.95" customHeight="1">
      <c r="A46" s="132"/>
      <c r="B46" s="140"/>
      <c r="C46" s="141"/>
      <c r="D46" s="141"/>
      <c r="E46" s="141"/>
      <c r="F46" s="141"/>
      <c r="G46" s="141"/>
      <c r="H46" s="141"/>
      <c r="I46" s="141"/>
      <c r="J46" s="142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74"/>
      <c r="AN46" s="74"/>
      <c r="AO46" s="74"/>
      <c r="AP46" s="74"/>
      <c r="AQ46" s="74"/>
      <c r="AR46" s="74"/>
      <c r="AS46" s="74"/>
      <c r="AT46" s="74"/>
      <c r="AU46" s="74"/>
      <c r="AV46" s="74"/>
      <c r="AW46" s="74"/>
      <c r="AX46" s="74"/>
      <c r="AY46" s="74"/>
      <c r="AZ46" s="74"/>
      <c r="BA46" s="74"/>
      <c r="BB46" s="74"/>
      <c r="BC46" s="74"/>
      <c r="BD46" s="74"/>
      <c r="BE46" s="74"/>
      <c r="BF46" s="74"/>
      <c r="BG46" s="74"/>
      <c r="BH46" s="74"/>
      <c r="BI46" s="74"/>
      <c r="BJ46" s="74"/>
      <c r="BK46" s="74"/>
      <c r="BL46" s="74"/>
      <c r="BM46" s="74"/>
      <c r="BN46" s="74"/>
      <c r="BO46" s="74"/>
      <c r="BP46" s="74"/>
      <c r="BQ46" s="74"/>
    </row>
    <row r="47" spans="1:69" ht="15.95" customHeight="1">
      <c r="A47" s="132"/>
      <c r="B47" s="140"/>
      <c r="C47" s="141"/>
      <c r="D47" s="141"/>
      <c r="E47" s="141"/>
      <c r="F47" s="141"/>
      <c r="G47" s="141"/>
      <c r="H47" s="141"/>
      <c r="I47" s="141"/>
      <c r="J47" s="142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/>
      <c r="AG47" s="74"/>
      <c r="AH47" s="74"/>
      <c r="AI47" s="74"/>
      <c r="AJ47" s="74"/>
      <c r="AK47" s="74"/>
      <c r="AL47" s="74"/>
      <c r="AM47" s="74"/>
      <c r="AN47" s="74"/>
      <c r="AO47" s="74"/>
      <c r="AP47" s="74"/>
      <c r="AQ47" s="74"/>
      <c r="AR47" s="74"/>
      <c r="AS47" s="74"/>
      <c r="AT47" s="74"/>
      <c r="AU47" s="74"/>
      <c r="AV47" s="74"/>
      <c r="AW47" s="74"/>
      <c r="AX47" s="74"/>
      <c r="AY47" s="74"/>
      <c r="AZ47" s="74"/>
      <c r="BA47" s="74"/>
      <c r="BB47" s="74"/>
      <c r="BC47" s="74"/>
      <c r="BD47" s="74"/>
      <c r="BE47" s="74"/>
      <c r="BF47" s="74"/>
      <c r="BG47" s="74"/>
      <c r="BH47" s="74"/>
      <c r="BI47" s="74"/>
      <c r="BJ47" s="74"/>
      <c r="BK47" s="74"/>
      <c r="BL47" s="74"/>
      <c r="BM47" s="74"/>
      <c r="BN47" s="74"/>
      <c r="BO47" s="74"/>
      <c r="BP47" s="74"/>
      <c r="BQ47" s="74"/>
    </row>
    <row r="48" spans="1:69" ht="15.95" customHeight="1" thickBot="1">
      <c r="A48" s="133"/>
      <c r="B48" s="143"/>
      <c r="C48" s="144"/>
      <c r="D48" s="144"/>
      <c r="E48" s="144"/>
      <c r="F48" s="144"/>
      <c r="G48" s="144"/>
      <c r="H48" s="144"/>
      <c r="I48" s="144"/>
      <c r="J48" s="145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  <c r="AI48" s="74"/>
      <c r="AJ48" s="74"/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  <c r="BF48" s="74"/>
      <c r="BG48" s="74"/>
      <c r="BH48" s="74"/>
      <c r="BI48" s="74"/>
      <c r="BJ48" s="74"/>
      <c r="BK48" s="74"/>
      <c r="BL48" s="74"/>
      <c r="BM48" s="74"/>
      <c r="BN48" s="74"/>
      <c r="BO48" s="74"/>
      <c r="BP48" s="74"/>
      <c r="BQ48" s="74"/>
    </row>
    <row r="49" spans="1:69" ht="15.95" customHeight="1" thickBot="1">
      <c r="A49" s="80"/>
      <c r="B49" s="81"/>
      <c r="C49" s="81"/>
      <c r="D49" s="81"/>
      <c r="E49" s="81"/>
      <c r="F49" s="81"/>
      <c r="G49" s="81"/>
      <c r="H49" s="81"/>
      <c r="I49" s="81"/>
      <c r="J49" s="81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4"/>
      <c r="AI49" s="74"/>
      <c r="AJ49" s="74"/>
      <c r="AK49" s="74"/>
      <c r="AL49" s="74"/>
      <c r="AM49" s="74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  <c r="BF49" s="74"/>
      <c r="BG49" s="74"/>
      <c r="BH49" s="74"/>
      <c r="BI49" s="74"/>
      <c r="BJ49" s="74"/>
      <c r="BK49" s="74"/>
      <c r="BL49" s="74"/>
      <c r="BM49" s="74"/>
      <c r="BN49" s="74"/>
      <c r="BO49" s="74"/>
      <c r="BP49" s="74"/>
      <c r="BQ49" s="74"/>
    </row>
    <row r="50" spans="1:69" ht="15.95" customHeight="1">
      <c r="A50" s="131" t="s">
        <v>31</v>
      </c>
      <c r="B50" s="134" t="s">
        <v>4</v>
      </c>
      <c r="C50" s="20" t="s">
        <v>16</v>
      </c>
      <c r="D50" s="11">
        <v>20</v>
      </c>
      <c r="E50" s="20" t="s">
        <v>16</v>
      </c>
      <c r="F50" s="11">
        <v>20</v>
      </c>
      <c r="G50" s="20" t="s">
        <v>16</v>
      </c>
      <c r="H50" s="11">
        <v>20</v>
      </c>
      <c r="I50" s="20" t="s">
        <v>16</v>
      </c>
      <c r="J50" s="11">
        <v>20</v>
      </c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4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  <c r="BF50" s="74"/>
      <c r="BG50" s="74"/>
      <c r="BH50" s="74"/>
      <c r="BI50" s="74"/>
      <c r="BJ50" s="74"/>
      <c r="BK50" s="74"/>
      <c r="BL50" s="74"/>
      <c r="BM50" s="74"/>
      <c r="BN50" s="74"/>
      <c r="BO50" s="74"/>
      <c r="BP50" s="74"/>
      <c r="BQ50" s="74"/>
    </row>
    <row r="51" spans="1:69" ht="15.95" customHeight="1">
      <c r="A51" s="132"/>
      <c r="B51" s="135"/>
      <c r="C51" s="32">
        <v>8</v>
      </c>
      <c r="D51" s="13">
        <f>(D57/0.85*0.25)</f>
        <v>25.315031503150315</v>
      </c>
      <c r="E51" s="32">
        <v>8</v>
      </c>
      <c r="F51" s="13">
        <f>D51</f>
        <v>25.315031503150315</v>
      </c>
      <c r="G51" s="32">
        <v>8</v>
      </c>
      <c r="H51" s="13">
        <f>D51</f>
        <v>25.315031503150315</v>
      </c>
      <c r="I51" s="32">
        <v>8</v>
      </c>
      <c r="J51" s="13">
        <f>D51</f>
        <v>25.315031503150315</v>
      </c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4"/>
      <c r="AI51" s="74"/>
      <c r="AJ51" s="74"/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  <c r="BF51" s="74"/>
      <c r="BG51" s="74"/>
      <c r="BH51" s="74"/>
      <c r="BI51" s="74"/>
      <c r="BJ51" s="74"/>
      <c r="BK51" s="74"/>
      <c r="BL51" s="74"/>
      <c r="BM51" s="74"/>
      <c r="BN51" s="74"/>
      <c r="BO51" s="74"/>
      <c r="BP51" s="74"/>
      <c r="BQ51" s="74"/>
    </row>
    <row r="52" spans="1:69" ht="15.95" customHeight="1">
      <c r="A52" s="132"/>
      <c r="B52" s="135"/>
      <c r="C52" s="33">
        <v>5</v>
      </c>
      <c r="D52" s="13">
        <f>(D57/0.85*0.4)</f>
        <v>40.504050405040509</v>
      </c>
      <c r="E52" s="33">
        <v>5</v>
      </c>
      <c r="F52" s="13">
        <f>(F57/0.9*0.4)</f>
        <v>40.504050405040509</v>
      </c>
      <c r="G52" s="33">
        <v>5</v>
      </c>
      <c r="H52" s="13">
        <f>(D57/0.85*0.4)</f>
        <v>40.504050405040509</v>
      </c>
      <c r="I52" s="26" t="s">
        <v>1</v>
      </c>
      <c r="J52" s="27" t="s">
        <v>1</v>
      </c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/>
      <c r="AY52" s="74"/>
      <c r="AZ52" s="74"/>
      <c r="BA52" s="74"/>
      <c r="BB52" s="74"/>
      <c r="BC52" s="74"/>
      <c r="BD52" s="74"/>
      <c r="BE52" s="74"/>
      <c r="BF52" s="74"/>
      <c r="BG52" s="74"/>
      <c r="BH52" s="74"/>
      <c r="BI52" s="74"/>
      <c r="BJ52" s="74"/>
      <c r="BK52" s="74"/>
      <c r="BL52" s="74"/>
      <c r="BM52" s="74"/>
      <c r="BN52" s="74"/>
      <c r="BO52" s="74"/>
      <c r="BP52" s="74"/>
      <c r="BQ52" s="74"/>
    </row>
    <row r="53" spans="1:69" ht="15.95" customHeight="1">
      <c r="A53" s="132"/>
      <c r="B53" s="135"/>
      <c r="C53" s="33">
        <v>5</v>
      </c>
      <c r="D53" s="13">
        <f>(D57/0.85*0.475)</f>
        <v>48.098559855985599</v>
      </c>
      <c r="E53" s="33">
        <v>5</v>
      </c>
      <c r="F53" s="13">
        <f>(F57/0.9*0.5)</f>
        <v>50.630063006300631</v>
      </c>
      <c r="G53" s="33">
        <v>5</v>
      </c>
      <c r="H53" s="13">
        <f>(D57/0.85*0.55)</f>
        <v>55.693069306930695</v>
      </c>
      <c r="I53" s="26" t="s">
        <v>1</v>
      </c>
      <c r="J53" s="27" t="s">
        <v>1</v>
      </c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  <c r="BM53" s="74"/>
      <c r="BN53" s="74"/>
      <c r="BO53" s="74"/>
      <c r="BP53" s="74"/>
      <c r="BQ53" s="74"/>
    </row>
    <row r="54" spans="1:69" ht="15.95" customHeight="1" thickBot="1">
      <c r="A54" s="132"/>
      <c r="B54" s="135"/>
      <c r="C54" s="34">
        <v>3</v>
      </c>
      <c r="D54" s="35">
        <f>(D57/0.85*0.55)</f>
        <v>55.693069306930695</v>
      </c>
      <c r="E54" s="34">
        <v>3</v>
      </c>
      <c r="F54" s="16">
        <f>(F57/0.9*0.6)</f>
        <v>60.756075607560753</v>
      </c>
      <c r="G54" s="34">
        <v>3</v>
      </c>
      <c r="H54" s="16">
        <f>(D57/0.85*0.65)</f>
        <v>65.819081908190824</v>
      </c>
      <c r="I54" s="36" t="s">
        <v>1</v>
      </c>
      <c r="J54" s="37" t="s">
        <v>1</v>
      </c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  <c r="BJ54" s="74"/>
      <c r="BK54" s="74"/>
      <c r="BL54" s="74"/>
      <c r="BM54" s="74"/>
      <c r="BN54" s="74"/>
      <c r="BO54" s="74"/>
      <c r="BP54" s="74"/>
      <c r="BQ54" s="74"/>
    </row>
    <row r="55" spans="1:69" ht="15.95" customHeight="1">
      <c r="A55" s="132"/>
      <c r="B55" s="135"/>
      <c r="C55" s="48">
        <v>5</v>
      </c>
      <c r="D55" s="49">
        <f>(D57/0.85*0.65)</f>
        <v>65.819081908190824</v>
      </c>
      <c r="E55" s="48">
        <v>3</v>
      </c>
      <c r="F55" s="49">
        <f>(D57/0.85*0.7)</f>
        <v>70.882088208820875</v>
      </c>
      <c r="G55" s="48">
        <v>5</v>
      </c>
      <c r="H55" s="49">
        <f>(D57/0.85*0.75)</f>
        <v>75.945094509450939</v>
      </c>
      <c r="I55" s="58">
        <v>5</v>
      </c>
      <c r="J55" s="49">
        <f>(D57/0.85*0.4)</f>
        <v>40.504050405040509</v>
      </c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  <c r="BJ55" s="74"/>
      <c r="BK55" s="74"/>
      <c r="BL55" s="74"/>
      <c r="BM55" s="74"/>
      <c r="BN55" s="74"/>
      <c r="BO55" s="74"/>
      <c r="BP55" s="74"/>
      <c r="BQ55" s="74"/>
    </row>
    <row r="56" spans="1:69" ht="15.95" customHeight="1">
      <c r="A56" s="132"/>
      <c r="B56" s="135"/>
      <c r="C56" s="50">
        <v>5</v>
      </c>
      <c r="D56" s="51">
        <f>(D57/0.85*0.75)</f>
        <v>75.945094509450939</v>
      </c>
      <c r="E56" s="50">
        <v>3</v>
      </c>
      <c r="F56" s="51">
        <f>(D57/0.85*0.8)</f>
        <v>81.008100810081018</v>
      </c>
      <c r="G56" s="50">
        <v>3</v>
      </c>
      <c r="H56" s="51">
        <f>(D57/0.85*0.85)</f>
        <v>86.071107110711068</v>
      </c>
      <c r="I56" s="59">
        <v>5</v>
      </c>
      <c r="J56" s="51">
        <f>(D57/0.85*0.5)</f>
        <v>50.630063006300631</v>
      </c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</row>
    <row r="57" spans="1:69" ht="15.95" customHeight="1" thickBot="1">
      <c r="A57" s="132"/>
      <c r="B57" s="136"/>
      <c r="C57" s="55" t="s">
        <v>13</v>
      </c>
      <c r="D57" s="56">
        <f>(E4*0.9*0.85)</f>
        <v>86.071107110711068</v>
      </c>
      <c r="E57" s="55" t="s">
        <v>14</v>
      </c>
      <c r="F57" s="56">
        <f>(D57/0.85*0.9)</f>
        <v>91.134113411341133</v>
      </c>
      <c r="G57" s="55" t="s">
        <v>15</v>
      </c>
      <c r="H57" s="56">
        <f>(D57/0.85*0.95)</f>
        <v>96.197119711971197</v>
      </c>
      <c r="I57" s="60">
        <v>5</v>
      </c>
      <c r="J57" s="56">
        <f>(D57/0.85*0.6)</f>
        <v>60.756075607560753</v>
      </c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</row>
    <row r="58" spans="1:69" ht="15.95" customHeight="1">
      <c r="A58" s="146"/>
      <c r="B58" s="38" t="s">
        <v>58</v>
      </c>
      <c r="C58" s="172" t="s">
        <v>32</v>
      </c>
      <c r="D58" s="162" t="s">
        <v>53</v>
      </c>
      <c r="E58" s="172" t="s">
        <v>32</v>
      </c>
      <c r="F58" s="162" t="s">
        <v>53</v>
      </c>
      <c r="G58" s="172" t="s">
        <v>32</v>
      </c>
      <c r="H58" s="162" t="s">
        <v>53</v>
      </c>
      <c r="I58" s="172" t="s">
        <v>32</v>
      </c>
      <c r="J58" s="162" t="s">
        <v>55</v>
      </c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</row>
    <row r="59" spans="1:69" ht="15.95" customHeight="1">
      <c r="A59" s="146"/>
      <c r="B59" s="39" t="s">
        <v>57</v>
      </c>
      <c r="C59" s="173" t="s">
        <v>29</v>
      </c>
      <c r="D59" s="163"/>
      <c r="E59" s="173" t="s">
        <v>29</v>
      </c>
      <c r="F59" s="163"/>
      <c r="G59" s="173" t="s">
        <v>29</v>
      </c>
      <c r="H59" s="163"/>
      <c r="I59" s="173" t="s">
        <v>29</v>
      </c>
      <c r="J59" s="163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  <c r="AM59" s="74"/>
      <c r="AN59" s="74"/>
      <c r="AO59" s="74"/>
      <c r="AP59" s="74"/>
      <c r="AQ59" s="74"/>
      <c r="AR59" s="74"/>
      <c r="AS59" s="74"/>
      <c r="AT59" s="74"/>
      <c r="AU59" s="74"/>
      <c r="AV59" s="74"/>
      <c r="AW59" s="74"/>
      <c r="AX59" s="74"/>
      <c r="AY59" s="74"/>
      <c r="AZ59" s="74"/>
      <c r="BA59" s="74"/>
      <c r="BB59" s="74"/>
      <c r="BC59" s="74"/>
      <c r="BD59" s="74"/>
      <c r="BE59" s="74"/>
      <c r="BF59" s="74"/>
      <c r="BG59" s="74"/>
      <c r="BH59" s="74"/>
      <c r="BI59" s="74"/>
      <c r="BJ59" s="74"/>
      <c r="BK59" s="74"/>
      <c r="BL59" s="74"/>
      <c r="BM59" s="74"/>
      <c r="BN59" s="74"/>
      <c r="BO59" s="74"/>
      <c r="BP59" s="74"/>
      <c r="BQ59" s="74"/>
    </row>
    <row r="60" spans="1:69" ht="15.95" customHeight="1">
      <c r="A60" s="146"/>
      <c r="B60" s="39" t="s">
        <v>33</v>
      </c>
      <c r="C60" s="173" t="s">
        <v>30</v>
      </c>
      <c r="D60" s="163"/>
      <c r="E60" s="173" t="s">
        <v>30</v>
      </c>
      <c r="F60" s="163"/>
      <c r="G60" s="173" t="s">
        <v>30</v>
      </c>
      <c r="H60" s="163"/>
      <c r="I60" s="173" t="s">
        <v>30</v>
      </c>
      <c r="J60" s="163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4"/>
      <c r="BK60" s="74"/>
      <c r="BL60" s="74"/>
      <c r="BM60" s="74"/>
      <c r="BN60" s="74"/>
      <c r="BO60" s="74"/>
      <c r="BP60" s="74"/>
      <c r="BQ60" s="74"/>
    </row>
    <row r="61" spans="1:69" ht="15.95" customHeight="1">
      <c r="A61" s="146"/>
      <c r="B61" s="39" t="s">
        <v>34</v>
      </c>
      <c r="C61" s="173" t="s">
        <v>35</v>
      </c>
      <c r="D61" s="163"/>
      <c r="E61" s="173" t="s">
        <v>35</v>
      </c>
      <c r="F61" s="163"/>
      <c r="G61" s="173" t="s">
        <v>35</v>
      </c>
      <c r="H61" s="163"/>
      <c r="I61" s="173" t="s">
        <v>35</v>
      </c>
      <c r="J61" s="163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4"/>
      <c r="BK61" s="74"/>
      <c r="BL61" s="74"/>
      <c r="BM61" s="74"/>
      <c r="BN61" s="74"/>
      <c r="BO61" s="74"/>
      <c r="BP61" s="74"/>
      <c r="BQ61" s="74"/>
    </row>
    <row r="62" spans="1:69" ht="15.95" customHeight="1">
      <c r="A62" s="146"/>
      <c r="B62" s="39" t="s">
        <v>56</v>
      </c>
      <c r="C62" s="175" t="s">
        <v>27</v>
      </c>
      <c r="D62" s="163"/>
      <c r="E62" s="174" t="s">
        <v>27</v>
      </c>
      <c r="F62" s="163"/>
      <c r="G62" s="174" t="s">
        <v>27</v>
      </c>
      <c r="H62" s="163"/>
      <c r="I62" s="174" t="s">
        <v>27</v>
      </c>
      <c r="J62" s="163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</row>
    <row r="63" spans="1:69" ht="15.95" customHeight="1" thickBot="1">
      <c r="A63" s="146"/>
      <c r="B63" s="176" t="s">
        <v>66</v>
      </c>
      <c r="C63" s="159" t="s">
        <v>29</v>
      </c>
      <c r="D63" s="164"/>
      <c r="E63" s="159" t="s">
        <v>29</v>
      </c>
      <c r="F63" s="164"/>
      <c r="G63" s="159" t="s">
        <v>29</v>
      </c>
      <c r="H63" s="164"/>
      <c r="I63" s="159" t="s">
        <v>29</v>
      </c>
      <c r="J63" s="16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  <c r="AB63" s="74"/>
      <c r="AC63" s="74"/>
      <c r="AD63" s="74"/>
      <c r="AE63" s="74"/>
      <c r="AF63" s="74"/>
      <c r="AG63" s="74"/>
      <c r="AH63" s="74"/>
      <c r="AI63" s="74"/>
      <c r="AJ63" s="74"/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/>
      <c r="AY63" s="74"/>
      <c r="AZ63" s="74"/>
      <c r="BA63" s="74"/>
      <c r="BB63" s="74"/>
      <c r="BC63" s="74"/>
      <c r="BD63" s="74"/>
      <c r="BE63" s="74"/>
      <c r="BF63" s="74"/>
      <c r="BG63" s="74"/>
      <c r="BH63" s="74"/>
      <c r="BI63" s="74"/>
      <c r="BJ63" s="74"/>
      <c r="BK63" s="74"/>
      <c r="BL63" s="74"/>
      <c r="BM63" s="74"/>
      <c r="BN63" s="74"/>
      <c r="BO63" s="74"/>
      <c r="BP63" s="74"/>
      <c r="BQ63" s="74"/>
    </row>
    <row r="64" spans="1:69" ht="15.95" customHeight="1" thickBot="1">
      <c r="A64" s="133"/>
      <c r="B64" s="24" t="s">
        <v>67</v>
      </c>
      <c r="C64" s="127"/>
      <c r="D64" s="128"/>
      <c r="E64" s="127"/>
      <c r="F64" s="128"/>
      <c r="G64" s="127"/>
      <c r="H64" s="128"/>
      <c r="I64" s="127"/>
      <c r="J64" s="128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/>
      <c r="AD64" s="74"/>
      <c r="AE64" s="74"/>
      <c r="AF64" s="74"/>
      <c r="AG64" s="74"/>
      <c r="AH64" s="74"/>
      <c r="AI64" s="74"/>
      <c r="AJ64" s="74"/>
      <c r="AK64" s="74"/>
      <c r="AL64" s="74"/>
      <c r="AM64" s="74"/>
      <c r="AN64" s="74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BM64" s="74"/>
      <c r="BN64" s="74"/>
      <c r="BO64" s="74"/>
      <c r="BP64" s="74"/>
      <c r="BQ64" s="74"/>
    </row>
    <row r="65" spans="1:69" ht="15.95" customHeight="1" thickBot="1">
      <c r="A65" s="78"/>
      <c r="B65" s="79"/>
      <c r="C65" s="75"/>
      <c r="D65" s="77"/>
      <c r="E65" s="75"/>
      <c r="F65" s="75"/>
      <c r="G65" s="75"/>
      <c r="H65" s="75"/>
      <c r="I65" s="75"/>
      <c r="J65" s="75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  <c r="AB65" s="74"/>
      <c r="AC65" s="74"/>
      <c r="AD65" s="74"/>
      <c r="AE65" s="74"/>
      <c r="AF65" s="74"/>
      <c r="AG65" s="74"/>
      <c r="AH65" s="74"/>
      <c r="AI65" s="74"/>
      <c r="AJ65" s="74"/>
      <c r="AK65" s="74"/>
      <c r="AL65" s="74"/>
      <c r="AM65" s="74"/>
      <c r="AN65" s="74"/>
      <c r="AO65" s="74"/>
      <c r="AP65" s="74"/>
      <c r="AQ65" s="74"/>
      <c r="AR65" s="74"/>
      <c r="AS65" s="74"/>
      <c r="AT65" s="74"/>
      <c r="AU65" s="74"/>
      <c r="AV65" s="74"/>
      <c r="AW65" s="74"/>
      <c r="AX65" s="74"/>
      <c r="AY65" s="74"/>
      <c r="AZ65" s="74"/>
      <c r="BA65" s="74"/>
      <c r="BB65" s="74"/>
      <c r="BC65" s="74"/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</row>
    <row r="66" spans="1:69" ht="15.95" customHeight="1">
      <c r="A66" s="131" t="s">
        <v>40</v>
      </c>
      <c r="B66" s="134" t="s">
        <v>5</v>
      </c>
      <c r="C66" s="20" t="s">
        <v>16</v>
      </c>
      <c r="D66" s="11">
        <v>20</v>
      </c>
      <c r="E66" s="20" t="s">
        <v>16</v>
      </c>
      <c r="F66" s="11">
        <v>20</v>
      </c>
      <c r="G66" s="20" t="s">
        <v>16</v>
      </c>
      <c r="H66" s="11">
        <v>20</v>
      </c>
      <c r="I66" s="20" t="s">
        <v>16</v>
      </c>
      <c r="J66" s="11">
        <v>20</v>
      </c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  <c r="AB66" s="74"/>
      <c r="AC66" s="74"/>
      <c r="AD66" s="74"/>
      <c r="AE66" s="74"/>
      <c r="AF66" s="74"/>
      <c r="AG66" s="74"/>
      <c r="AH66" s="74"/>
      <c r="AI66" s="74"/>
      <c r="AJ66" s="74"/>
      <c r="AK66" s="74"/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/>
      <c r="AX66" s="74"/>
      <c r="AY66" s="74"/>
      <c r="AZ66" s="74"/>
      <c r="BA66" s="74"/>
      <c r="BB66" s="74"/>
      <c r="BC66" s="74"/>
      <c r="BD66" s="74"/>
      <c r="BE66" s="74"/>
      <c r="BF66" s="74"/>
      <c r="BG66" s="74"/>
      <c r="BH66" s="74"/>
      <c r="BI66" s="74"/>
      <c r="BJ66" s="74"/>
      <c r="BK66" s="74"/>
      <c r="BL66" s="74"/>
      <c r="BM66" s="74"/>
      <c r="BN66" s="74"/>
      <c r="BO66" s="74"/>
      <c r="BP66" s="74"/>
      <c r="BQ66" s="74"/>
    </row>
    <row r="67" spans="1:69" ht="15.95" customHeight="1">
      <c r="A67" s="132"/>
      <c r="B67" s="135"/>
      <c r="C67" s="32" t="s">
        <v>17</v>
      </c>
      <c r="D67" s="13">
        <f>(D73/0.85*0.3)</f>
        <v>30.378037803780376</v>
      </c>
      <c r="E67" s="32" t="s">
        <v>17</v>
      </c>
      <c r="F67" s="13">
        <f>D67</f>
        <v>30.378037803780376</v>
      </c>
      <c r="G67" s="32" t="s">
        <v>17</v>
      </c>
      <c r="H67" s="13">
        <f>D67</f>
        <v>30.378037803780376</v>
      </c>
      <c r="I67" s="32" t="s">
        <v>17</v>
      </c>
      <c r="J67" s="13">
        <f>D67</f>
        <v>30.378037803780376</v>
      </c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74"/>
      <c r="AH67" s="74"/>
      <c r="AI67" s="74"/>
      <c r="AJ67" s="74"/>
      <c r="AK67" s="74"/>
      <c r="AL67" s="74"/>
      <c r="AM67" s="74"/>
      <c r="AN67" s="74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  <c r="BM67" s="74"/>
      <c r="BN67" s="74"/>
      <c r="BO67" s="74"/>
      <c r="BP67" s="74"/>
      <c r="BQ67" s="74"/>
    </row>
    <row r="68" spans="1:69" ht="15.95" customHeight="1">
      <c r="A68" s="132"/>
      <c r="B68" s="135"/>
      <c r="C68" s="26">
        <v>5</v>
      </c>
      <c r="D68" s="13">
        <f>(D73/0.85*0.4)</f>
        <v>40.504050405040509</v>
      </c>
      <c r="E68" s="26">
        <v>5</v>
      </c>
      <c r="F68" s="13">
        <f>(F73/0.9*0.4)</f>
        <v>40.504050405040509</v>
      </c>
      <c r="G68" s="26">
        <v>5</v>
      </c>
      <c r="H68" s="13">
        <f>(D73/0.85*0.4)</f>
        <v>40.504050405040509</v>
      </c>
      <c r="I68" s="26" t="s">
        <v>1</v>
      </c>
      <c r="J68" s="27" t="s">
        <v>1</v>
      </c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N68" s="74"/>
      <c r="AO68" s="74"/>
      <c r="AP68" s="74"/>
      <c r="AQ68" s="74"/>
      <c r="AR68" s="74"/>
      <c r="AS68" s="74"/>
      <c r="AT68" s="74"/>
      <c r="AU68" s="74"/>
      <c r="AV68" s="74"/>
      <c r="AW68" s="74"/>
      <c r="AX68" s="74"/>
      <c r="AY68" s="74"/>
      <c r="AZ68" s="74"/>
      <c r="BA68" s="74"/>
      <c r="BB68" s="74"/>
      <c r="BC68" s="74"/>
      <c r="BD68" s="74"/>
      <c r="BE68" s="74"/>
      <c r="BF68" s="74"/>
      <c r="BG68" s="74"/>
      <c r="BH68" s="74"/>
      <c r="BI68" s="74"/>
      <c r="BJ68" s="74"/>
      <c r="BK68" s="74"/>
      <c r="BL68" s="74"/>
      <c r="BM68" s="74"/>
      <c r="BN68" s="74"/>
      <c r="BO68" s="74"/>
      <c r="BP68" s="74"/>
      <c r="BQ68" s="74"/>
    </row>
    <row r="69" spans="1:69" ht="15.95" customHeight="1">
      <c r="A69" s="132"/>
      <c r="B69" s="135"/>
      <c r="C69" s="26">
        <v>5</v>
      </c>
      <c r="D69" s="13">
        <f>(D73/0.85*0.475)</f>
        <v>48.098559855985599</v>
      </c>
      <c r="E69" s="26">
        <v>5</v>
      </c>
      <c r="F69" s="13">
        <f>(F73/0.9*0.5)</f>
        <v>50.630063006300631</v>
      </c>
      <c r="G69" s="26">
        <v>5</v>
      </c>
      <c r="H69" s="13">
        <f>(D73/0.85*0.55)</f>
        <v>55.693069306930695</v>
      </c>
      <c r="I69" s="26" t="s">
        <v>1</v>
      </c>
      <c r="J69" s="27" t="s">
        <v>1</v>
      </c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  <c r="BM69" s="74"/>
      <c r="BN69" s="74"/>
      <c r="BO69" s="74"/>
      <c r="BP69" s="74"/>
      <c r="BQ69" s="74"/>
    </row>
    <row r="70" spans="1:69" ht="15.95" customHeight="1" thickBot="1">
      <c r="A70" s="132"/>
      <c r="B70" s="135"/>
      <c r="C70" s="36">
        <v>3</v>
      </c>
      <c r="D70" s="16">
        <f>(D73/0.85*0.55)</f>
        <v>55.693069306930695</v>
      </c>
      <c r="E70" s="36">
        <v>3</v>
      </c>
      <c r="F70" s="16">
        <f>(F73/0.9*0.6)</f>
        <v>60.756075607560753</v>
      </c>
      <c r="G70" s="36">
        <v>3</v>
      </c>
      <c r="H70" s="16">
        <f>(D73/0.85*0.65)</f>
        <v>65.819081908190824</v>
      </c>
      <c r="I70" s="36" t="s">
        <v>1</v>
      </c>
      <c r="J70" s="37" t="s">
        <v>1</v>
      </c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74"/>
      <c r="AH70" s="74"/>
      <c r="AI70" s="74"/>
      <c r="AJ70" s="74"/>
      <c r="AK70" s="74"/>
      <c r="AL70" s="74"/>
      <c r="AM70" s="74"/>
      <c r="AN70" s="74"/>
      <c r="AO70" s="74"/>
      <c r="AP70" s="74"/>
      <c r="AQ70" s="74"/>
      <c r="AR70" s="74"/>
      <c r="AS70" s="74"/>
      <c r="AT70" s="74"/>
      <c r="AU70" s="74"/>
      <c r="AV70" s="74"/>
      <c r="AW70" s="74"/>
      <c r="AX70" s="74"/>
      <c r="AY70" s="74"/>
      <c r="AZ70" s="74"/>
      <c r="BA70" s="74"/>
      <c r="BB70" s="74"/>
      <c r="BC70" s="74"/>
      <c r="BD70" s="74"/>
      <c r="BE70" s="74"/>
      <c r="BF70" s="74"/>
      <c r="BG70" s="74"/>
      <c r="BH70" s="74"/>
      <c r="BI70" s="74"/>
      <c r="BJ70" s="74"/>
      <c r="BK70" s="74"/>
      <c r="BL70" s="74"/>
      <c r="BM70" s="74"/>
      <c r="BN70" s="74"/>
      <c r="BO70" s="74"/>
      <c r="BP70" s="74"/>
      <c r="BQ70" s="74"/>
    </row>
    <row r="71" spans="1:69" ht="15.95" customHeight="1">
      <c r="A71" s="132"/>
      <c r="B71" s="135"/>
      <c r="C71" s="48">
        <v>5</v>
      </c>
      <c r="D71" s="49">
        <f>(D73/0.85*0.65)</f>
        <v>65.819081908190824</v>
      </c>
      <c r="E71" s="48">
        <v>3</v>
      </c>
      <c r="F71" s="49">
        <f>(D73/0.85*0.7)</f>
        <v>70.882088208820875</v>
      </c>
      <c r="G71" s="48">
        <v>5</v>
      </c>
      <c r="H71" s="49">
        <f>(D73/0.85*0.75)</f>
        <v>75.945094509450939</v>
      </c>
      <c r="I71" s="58">
        <v>5</v>
      </c>
      <c r="J71" s="49">
        <f>(D73/0.85*0.4)</f>
        <v>40.504050405040509</v>
      </c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4"/>
      <c r="BQ71" s="74"/>
    </row>
    <row r="72" spans="1:69" ht="15.95" customHeight="1">
      <c r="A72" s="132"/>
      <c r="B72" s="135"/>
      <c r="C72" s="50">
        <v>5</v>
      </c>
      <c r="D72" s="51">
        <f>(D73/0.85*0.75)</f>
        <v>75.945094509450939</v>
      </c>
      <c r="E72" s="50">
        <v>3</v>
      </c>
      <c r="F72" s="51">
        <f>(D73/0.85*0.8)</f>
        <v>81.008100810081018</v>
      </c>
      <c r="G72" s="50">
        <v>3</v>
      </c>
      <c r="H72" s="51">
        <f>(D73/0.85*0.85)</f>
        <v>86.071107110711068</v>
      </c>
      <c r="I72" s="59">
        <v>5</v>
      </c>
      <c r="J72" s="51">
        <f>(D73/0.85*0.5)</f>
        <v>50.630063006300631</v>
      </c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N72" s="74"/>
      <c r="AO72" s="74"/>
      <c r="AP72" s="74"/>
      <c r="AQ72" s="74"/>
      <c r="AR72" s="74"/>
      <c r="AS72" s="74"/>
      <c r="AT72" s="74"/>
      <c r="AU72" s="74"/>
      <c r="AV72" s="74"/>
      <c r="AW72" s="74"/>
      <c r="AX72" s="74"/>
      <c r="AY72" s="74"/>
      <c r="AZ72" s="74"/>
      <c r="BA72" s="74"/>
      <c r="BB72" s="74"/>
      <c r="BC72" s="74"/>
      <c r="BD72" s="74"/>
      <c r="BE72" s="74"/>
      <c r="BF72" s="74"/>
      <c r="BG72" s="74"/>
      <c r="BH72" s="74"/>
      <c r="BI72" s="74"/>
      <c r="BJ72" s="74"/>
      <c r="BK72" s="74"/>
      <c r="BL72" s="74"/>
      <c r="BM72" s="74"/>
      <c r="BN72" s="74"/>
      <c r="BO72" s="74"/>
      <c r="BP72" s="74"/>
      <c r="BQ72" s="74"/>
    </row>
    <row r="73" spans="1:69" ht="15.95" customHeight="1" thickBot="1">
      <c r="A73" s="132"/>
      <c r="B73" s="136"/>
      <c r="C73" s="52" t="s">
        <v>13</v>
      </c>
      <c r="D73" s="53">
        <f>(E5*0.9*0.85)</f>
        <v>86.071107110711068</v>
      </c>
      <c r="E73" s="52" t="s">
        <v>14</v>
      </c>
      <c r="F73" s="53">
        <f>(D73/0.85*0.9)</f>
        <v>91.134113411341133</v>
      </c>
      <c r="G73" s="52" t="s">
        <v>15</v>
      </c>
      <c r="H73" s="53">
        <f>(D73/0.85*0.95)</f>
        <v>96.197119711971197</v>
      </c>
      <c r="I73" s="61">
        <v>5</v>
      </c>
      <c r="J73" s="53">
        <f>(D73/0.85*0.6)</f>
        <v>60.756075607560753</v>
      </c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  <c r="AB73" s="74"/>
      <c r="AC73" s="74"/>
      <c r="AD73" s="74"/>
      <c r="AE73" s="74"/>
      <c r="AF73" s="74"/>
      <c r="AG73" s="74"/>
      <c r="AH73" s="74"/>
      <c r="AI73" s="74"/>
      <c r="AJ73" s="74"/>
      <c r="AK73" s="74"/>
      <c r="AL73" s="74"/>
      <c r="AM73" s="74"/>
      <c r="AN73" s="74"/>
      <c r="AO73" s="74"/>
      <c r="AP73" s="74"/>
      <c r="AQ73" s="74"/>
      <c r="AR73" s="74"/>
      <c r="AS73" s="74"/>
      <c r="AT73" s="74"/>
      <c r="AU73" s="74"/>
      <c r="AV73" s="74"/>
      <c r="AW73" s="74"/>
      <c r="AX73" s="74"/>
      <c r="AY73" s="74"/>
      <c r="AZ73" s="74"/>
      <c r="BA73" s="74"/>
      <c r="BB73" s="74"/>
      <c r="BC73" s="74"/>
      <c r="BD73" s="74"/>
      <c r="BE73" s="74"/>
      <c r="BF73" s="74"/>
      <c r="BG73" s="74"/>
      <c r="BH73" s="74"/>
      <c r="BI73" s="74"/>
      <c r="BJ73" s="74"/>
      <c r="BK73" s="74"/>
      <c r="BL73" s="74"/>
      <c r="BM73" s="74"/>
      <c r="BN73" s="74"/>
      <c r="BO73" s="74"/>
      <c r="BP73" s="74"/>
      <c r="BQ73" s="74"/>
    </row>
    <row r="74" spans="1:69" ht="15.95" customHeight="1">
      <c r="A74" s="132"/>
      <c r="B74" s="41" t="s">
        <v>37</v>
      </c>
      <c r="C74" s="178" t="s">
        <v>16</v>
      </c>
      <c r="D74" s="162" t="s">
        <v>53</v>
      </c>
      <c r="E74" s="160" t="s">
        <v>16</v>
      </c>
      <c r="F74" s="162" t="s">
        <v>53</v>
      </c>
      <c r="G74" s="160" t="s">
        <v>16</v>
      </c>
      <c r="H74" s="162" t="s">
        <v>53</v>
      </c>
      <c r="I74" s="160" t="s">
        <v>16</v>
      </c>
      <c r="J74" s="162" t="s">
        <v>55</v>
      </c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/>
      <c r="AE74" s="74"/>
      <c r="AF74" s="74"/>
      <c r="AG74" s="74"/>
      <c r="AH74" s="74"/>
      <c r="AI74" s="74"/>
      <c r="AJ74" s="74"/>
      <c r="AK74" s="74"/>
      <c r="AL74" s="74"/>
      <c r="AM74" s="74"/>
      <c r="AN74" s="74"/>
      <c r="AO74" s="74"/>
      <c r="AP74" s="74"/>
      <c r="AQ74" s="74"/>
      <c r="AR74" s="74"/>
      <c r="AS74" s="74"/>
      <c r="AT74" s="74"/>
      <c r="AU74" s="74"/>
      <c r="AV74" s="74"/>
      <c r="AW74" s="74"/>
      <c r="AX74" s="74"/>
      <c r="AY74" s="74"/>
      <c r="AZ74" s="74"/>
      <c r="BA74" s="74"/>
      <c r="BB74" s="74"/>
      <c r="BC74" s="74"/>
      <c r="BD74" s="74"/>
      <c r="BE74" s="74"/>
      <c r="BF74" s="74"/>
      <c r="BG74" s="74"/>
      <c r="BH74" s="74"/>
      <c r="BI74" s="74"/>
      <c r="BJ74" s="74"/>
      <c r="BK74" s="74"/>
      <c r="BL74" s="74"/>
      <c r="BM74" s="74"/>
      <c r="BN74" s="74"/>
      <c r="BO74" s="74"/>
      <c r="BP74" s="74"/>
      <c r="BQ74" s="74"/>
    </row>
    <row r="75" spans="1:69" ht="15.95" customHeight="1">
      <c r="A75" s="132"/>
      <c r="B75" s="40" t="s">
        <v>38</v>
      </c>
      <c r="C75" s="179" t="s">
        <v>16</v>
      </c>
      <c r="D75" s="163"/>
      <c r="E75" s="171" t="s">
        <v>16</v>
      </c>
      <c r="F75" s="163"/>
      <c r="G75" s="171" t="s">
        <v>16</v>
      </c>
      <c r="H75" s="163"/>
      <c r="I75" s="171" t="s">
        <v>16</v>
      </c>
      <c r="J75" s="163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</row>
    <row r="76" spans="1:69" ht="15.95" customHeight="1">
      <c r="A76" s="132"/>
      <c r="B76" s="40" t="s">
        <v>39</v>
      </c>
      <c r="C76" s="46" t="s">
        <v>16</v>
      </c>
      <c r="D76" s="163"/>
      <c r="E76" s="64" t="s">
        <v>16</v>
      </c>
      <c r="F76" s="163"/>
      <c r="G76" s="64" t="s">
        <v>16</v>
      </c>
      <c r="H76" s="163"/>
      <c r="I76" s="64" t="s">
        <v>16</v>
      </c>
      <c r="J76" s="163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74"/>
      <c r="AH76" s="74"/>
      <c r="AI76" s="74"/>
      <c r="AJ76" s="74"/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</row>
    <row r="77" spans="1:69" ht="15.95" customHeight="1">
      <c r="A77" s="132"/>
      <c r="B77" s="42" t="s">
        <v>36</v>
      </c>
      <c r="C77" s="179" t="s">
        <v>0</v>
      </c>
      <c r="D77" s="163"/>
      <c r="E77" s="171" t="s">
        <v>0</v>
      </c>
      <c r="F77" s="163"/>
      <c r="G77" s="171" t="s">
        <v>0</v>
      </c>
      <c r="H77" s="163"/>
      <c r="I77" s="171" t="s">
        <v>0</v>
      </c>
      <c r="J77" s="163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4"/>
      <c r="AN77" s="74"/>
      <c r="AO77" s="74"/>
      <c r="AP77" s="74"/>
      <c r="AQ77" s="74"/>
      <c r="AR77" s="74"/>
      <c r="AS77" s="74"/>
      <c r="AT77" s="74"/>
      <c r="AU77" s="74"/>
      <c r="AV77" s="74"/>
      <c r="AW77" s="74"/>
      <c r="AX77" s="74"/>
      <c r="AY77" s="74"/>
      <c r="AZ77" s="74"/>
      <c r="BA77" s="74"/>
      <c r="BB77" s="74"/>
      <c r="BC77" s="74"/>
      <c r="BD77" s="74"/>
      <c r="BE77" s="74"/>
      <c r="BF77" s="74"/>
      <c r="BG77" s="74"/>
      <c r="BH77" s="74"/>
      <c r="BI77" s="74"/>
      <c r="BJ77" s="74"/>
      <c r="BK77" s="74"/>
      <c r="BL77" s="74"/>
      <c r="BM77" s="74"/>
      <c r="BN77" s="74"/>
      <c r="BO77" s="74"/>
      <c r="BP77" s="74"/>
      <c r="BQ77" s="74"/>
    </row>
    <row r="78" spans="1:69" ht="15.95" customHeight="1">
      <c r="A78" s="132"/>
      <c r="B78" s="42" t="s">
        <v>59</v>
      </c>
      <c r="C78" s="179" t="s">
        <v>60</v>
      </c>
      <c r="D78" s="163"/>
      <c r="E78" s="171" t="s">
        <v>60</v>
      </c>
      <c r="F78" s="163"/>
      <c r="G78" s="171" t="s">
        <v>60</v>
      </c>
      <c r="H78" s="163"/>
      <c r="I78" s="171" t="s">
        <v>60</v>
      </c>
      <c r="J78" s="163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  <c r="AO78" s="74"/>
      <c r="AP78" s="74"/>
      <c r="AQ78" s="74"/>
      <c r="AR78" s="74"/>
      <c r="AS78" s="74"/>
      <c r="AT78" s="74"/>
      <c r="AU78" s="74"/>
      <c r="AV78" s="74"/>
      <c r="AW78" s="74"/>
      <c r="AX78" s="74"/>
      <c r="AY78" s="74"/>
      <c r="AZ78" s="74"/>
      <c r="BA78" s="74"/>
      <c r="BB78" s="74"/>
      <c r="BC78" s="74"/>
      <c r="BD78" s="74"/>
      <c r="BE78" s="74"/>
      <c r="BF78" s="74"/>
      <c r="BG78" s="74"/>
      <c r="BH78" s="74"/>
      <c r="BI78" s="74"/>
      <c r="BJ78" s="74"/>
      <c r="BK78" s="74"/>
      <c r="BL78" s="74"/>
      <c r="BM78" s="74"/>
      <c r="BN78" s="74"/>
      <c r="BO78" s="74"/>
      <c r="BP78" s="74"/>
      <c r="BQ78" s="74"/>
    </row>
    <row r="79" spans="1:69" ht="15.95" customHeight="1">
      <c r="A79" s="132"/>
      <c r="B79" s="177" t="s">
        <v>52</v>
      </c>
      <c r="C79" s="179" t="s">
        <v>42</v>
      </c>
      <c r="D79" s="163"/>
      <c r="E79" s="171" t="s">
        <v>42</v>
      </c>
      <c r="F79" s="163"/>
      <c r="G79" s="171" t="s">
        <v>42</v>
      </c>
      <c r="H79" s="163"/>
      <c r="I79" s="171" t="s">
        <v>42</v>
      </c>
      <c r="J79" s="163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74"/>
      <c r="BJ79" s="74"/>
      <c r="BK79" s="74"/>
      <c r="BL79" s="74"/>
      <c r="BM79" s="74"/>
      <c r="BN79" s="74"/>
      <c r="BO79" s="74"/>
      <c r="BP79" s="74"/>
      <c r="BQ79" s="74"/>
    </row>
    <row r="80" spans="1:69" ht="15.95" customHeight="1" thickBot="1">
      <c r="A80" s="132"/>
      <c r="B80" s="176" t="s">
        <v>66</v>
      </c>
      <c r="C80" s="159" t="s">
        <v>29</v>
      </c>
      <c r="D80" s="164"/>
      <c r="E80" s="159" t="s">
        <v>29</v>
      </c>
      <c r="F80" s="164"/>
      <c r="G80" s="159" t="s">
        <v>29</v>
      </c>
      <c r="H80" s="164"/>
      <c r="I80" s="159" t="s">
        <v>29</v>
      </c>
      <c r="J80" s="16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74"/>
      <c r="AP80" s="74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4"/>
      <c r="BK80" s="74"/>
      <c r="BL80" s="74"/>
      <c r="BM80" s="74"/>
      <c r="BN80" s="74"/>
      <c r="BO80" s="74"/>
      <c r="BP80" s="74"/>
      <c r="BQ80" s="74"/>
    </row>
    <row r="81" spans="1:69" ht="15.95" customHeight="1" thickBot="1">
      <c r="A81" s="133"/>
      <c r="B81" s="24" t="s">
        <v>67</v>
      </c>
      <c r="C81" s="127"/>
      <c r="D81" s="128"/>
      <c r="E81" s="127"/>
      <c r="F81" s="128"/>
      <c r="G81" s="127"/>
      <c r="H81" s="128"/>
      <c r="I81" s="127"/>
      <c r="J81" s="128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</row>
    <row r="82" spans="1:69" ht="15.95" customHeight="1" thickBot="1">
      <c r="A82" s="78"/>
      <c r="B82" s="79"/>
      <c r="C82" s="75"/>
      <c r="D82" s="77"/>
      <c r="E82" s="75"/>
      <c r="F82" s="77"/>
      <c r="G82" s="75"/>
      <c r="H82" s="77"/>
      <c r="I82" s="75"/>
      <c r="J82" s="77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4"/>
      <c r="BK82" s="74"/>
      <c r="BL82" s="74"/>
      <c r="BM82" s="74"/>
      <c r="BN82" s="74"/>
      <c r="BO82" s="74"/>
      <c r="BP82" s="74"/>
      <c r="BQ82" s="74"/>
    </row>
    <row r="83" spans="1:69" ht="15.95" customHeight="1">
      <c r="A83" s="131" t="s">
        <v>41</v>
      </c>
      <c r="B83" s="137" t="s">
        <v>21</v>
      </c>
      <c r="C83" s="138"/>
      <c r="D83" s="138"/>
      <c r="E83" s="138"/>
      <c r="F83" s="138"/>
      <c r="G83" s="138"/>
      <c r="H83" s="138"/>
      <c r="I83" s="138"/>
      <c r="J83" s="139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74"/>
      <c r="AH83" s="74"/>
      <c r="AI83" s="74"/>
      <c r="AJ83" s="74"/>
      <c r="AK83" s="74"/>
      <c r="AL83" s="74"/>
      <c r="AM83" s="74"/>
      <c r="AN83" s="74"/>
      <c r="AO83" s="74"/>
      <c r="AP83" s="74"/>
      <c r="AQ83" s="74"/>
      <c r="AR83" s="74"/>
      <c r="AS83" s="74"/>
      <c r="AT83" s="74"/>
      <c r="AU83" s="74"/>
      <c r="AV83" s="74"/>
      <c r="AW83" s="74"/>
      <c r="AX83" s="74"/>
      <c r="AY83" s="74"/>
      <c r="AZ83" s="74"/>
      <c r="BA83" s="74"/>
      <c r="BB83" s="74"/>
      <c r="BC83" s="74"/>
      <c r="BD83" s="74"/>
      <c r="BE83" s="74"/>
      <c r="BF83" s="74"/>
      <c r="BG83" s="74"/>
      <c r="BH83" s="74"/>
      <c r="BI83" s="74"/>
      <c r="BJ83" s="74"/>
      <c r="BK83" s="74"/>
      <c r="BL83" s="74"/>
      <c r="BM83" s="74"/>
      <c r="BN83" s="74"/>
      <c r="BO83" s="74"/>
      <c r="BP83" s="74"/>
      <c r="BQ83" s="74"/>
    </row>
    <row r="84" spans="1:69" ht="15.95" customHeight="1">
      <c r="A84" s="132"/>
      <c r="B84" s="140"/>
      <c r="C84" s="141"/>
      <c r="D84" s="141"/>
      <c r="E84" s="141"/>
      <c r="F84" s="141"/>
      <c r="G84" s="141"/>
      <c r="H84" s="141"/>
      <c r="I84" s="141"/>
      <c r="J84" s="142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4"/>
      <c r="AS84" s="74"/>
      <c r="AT84" s="74"/>
      <c r="AU84" s="74"/>
      <c r="AV84" s="74"/>
      <c r="AW84" s="74"/>
      <c r="AX84" s="74"/>
      <c r="AY84" s="74"/>
      <c r="AZ84" s="74"/>
      <c r="BA84" s="74"/>
      <c r="BB84" s="74"/>
      <c r="BC84" s="74"/>
      <c r="BD84" s="74"/>
      <c r="BE84" s="74"/>
      <c r="BF84" s="74"/>
      <c r="BG84" s="74"/>
      <c r="BH84" s="74"/>
      <c r="BI84" s="74"/>
      <c r="BJ84" s="74"/>
      <c r="BK84" s="74"/>
      <c r="BL84" s="74"/>
      <c r="BM84" s="74"/>
      <c r="BN84" s="74"/>
      <c r="BO84" s="74"/>
      <c r="BP84" s="74"/>
      <c r="BQ84" s="74"/>
    </row>
    <row r="85" spans="1:69" ht="15.95" customHeight="1">
      <c r="A85" s="132"/>
      <c r="B85" s="140"/>
      <c r="C85" s="141"/>
      <c r="D85" s="141"/>
      <c r="E85" s="141"/>
      <c r="F85" s="141"/>
      <c r="G85" s="141"/>
      <c r="H85" s="141"/>
      <c r="I85" s="141"/>
      <c r="J85" s="142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</row>
    <row r="86" spans="1:69" ht="15.95" customHeight="1">
      <c r="A86" s="132"/>
      <c r="B86" s="140"/>
      <c r="C86" s="141"/>
      <c r="D86" s="141"/>
      <c r="E86" s="141"/>
      <c r="F86" s="141"/>
      <c r="G86" s="141"/>
      <c r="H86" s="141"/>
      <c r="I86" s="141"/>
      <c r="J86" s="142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  <c r="AB86" s="74"/>
      <c r="AC86" s="74"/>
      <c r="AD86" s="74"/>
      <c r="AE86" s="74"/>
      <c r="AF86" s="74"/>
      <c r="AG86" s="74"/>
      <c r="AH86" s="74"/>
      <c r="AI86" s="74"/>
      <c r="AJ86" s="74"/>
      <c r="AK86" s="74"/>
      <c r="AL86" s="74"/>
      <c r="AM86" s="74"/>
      <c r="AN86" s="74"/>
      <c r="AO86" s="74"/>
      <c r="AP86" s="74"/>
      <c r="AQ86" s="74"/>
      <c r="AR86" s="74"/>
      <c r="AS86" s="74"/>
      <c r="AT86" s="74"/>
      <c r="AU86" s="74"/>
      <c r="AV86" s="74"/>
      <c r="AW86" s="74"/>
      <c r="AX86" s="74"/>
      <c r="AY86" s="74"/>
      <c r="AZ86" s="74"/>
      <c r="BA86" s="74"/>
      <c r="BB86" s="74"/>
      <c r="BC86" s="74"/>
      <c r="BD86" s="74"/>
      <c r="BE86" s="74"/>
      <c r="BF86" s="74"/>
      <c r="BG86" s="74"/>
      <c r="BH86" s="74"/>
      <c r="BI86" s="74"/>
      <c r="BJ86" s="74"/>
      <c r="BK86" s="74"/>
      <c r="BL86" s="74"/>
      <c r="BM86" s="74"/>
      <c r="BN86" s="74"/>
      <c r="BO86" s="74"/>
      <c r="BP86" s="74"/>
      <c r="BQ86" s="74"/>
    </row>
    <row r="87" spans="1:69" ht="15.95" customHeight="1">
      <c r="A87" s="132"/>
      <c r="B87" s="140"/>
      <c r="C87" s="141"/>
      <c r="D87" s="141"/>
      <c r="E87" s="141"/>
      <c r="F87" s="141"/>
      <c r="G87" s="141"/>
      <c r="H87" s="141"/>
      <c r="I87" s="141"/>
      <c r="J87" s="142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74"/>
      <c r="AH87" s="74"/>
      <c r="AI87" s="74"/>
      <c r="AJ87" s="74"/>
      <c r="AK87" s="74"/>
      <c r="AL87" s="74"/>
      <c r="AM87" s="74"/>
      <c r="AN87" s="74"/>
      <c r="AO87" s="74"/>
      <c r="AP87" s="74"/>
      <c r="AQ87" s="74"/>
      <c r="AR87" s="74"/>
      <c r="AS87" s="74"/>
      <c r="AT87" s="74"/>
      <c r="AU87" s="74"/>
      <c r="AV87" s="74"/>
      <c r="AW87" s="74"/>
      <c r="AX87" s="74"/>
      <c r="AY87" s="74"/>
      <c r="AZ87" s="74"/>
      <c r="BA87" s="74"/>
      <c r="BB87" s="74"/>
      <c r="BC87" s="74"/>
      <c r="BD87" s="74"/>
      <c r="BE87" s="74"/>
      <c r="BF87" s="74"/>
      <c r="BG87" s="74"/>
      <c r="BH87" s="74"/>
      <c r="BI87" s="74"/>
      <c r="BJ87" s="74"/>
      <c r="BK87" s="74"/>
      <c r="BL87" s="74"/>
      <c r="BM87" s="74"/>
      <c r="BN87" s="74"/>
      <c r="BO87" s="74"/>
      <c r="BP87" s="74"/>
      <c r="BQ87" s="74"/>
    </row>
    <row r="88" spans="1:69" ht="15.95" customHeight="1">
      <c r="A88" s="132"/>
      <c r="B88" s="140"/>
      <c r="C88" s="141"/>
      <c r="D88" s="141"/>
      <c r="E88" s="141"/>
      <c r="F88" s="141"/>
      <c r="G88" s="141"/>
      <c r="H88" s="141"/>
      <c r="I88" s="141"/>
      <c r="J88" s="142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/>
      <c r="AE88" s="74"/>
      <c r="AF88" s="74"/>
      <c r="AG88" s="74"/>
      <c r="AH88" s="74"/>
      <c r="AI88" s="74"/>
      <c r="AJ88" s="74"/>
      <c r="AK88" s="74"/>
      <c r="AL88" s="74"/>
      <c r="AM88" s="74"/>
      <c r="AN88" s="74"/>
      <c r="AO88" s="74"/>
      <c r="AP88" s="74"/>
      <c r="AQ88" s="74"/>
      <c r="AR88" s="74"/>
      <c r="AS88" s="74"/>
      <c r="AT88" s="74"/>
      <c r="AU88" s="74"/>
      <c r="AV88" s="74"/>
      <c r="AW88" s="74"/>
      <c r="AX88" s="74"/>
      <c r="AY88" s="74"/>
      <c r="AZ88" s="74"/>
      <c r="BA88" s="74"/>
      <c r="BB88" s="74"/>
      <c r="BC88" s="74"/>
      <c r="BD88" s="74"/>
      <c r="BE88" s="74"/>
      <c r="BF88" s="74"/>
      <c r="BG88" s="74"/>
      <c r="BH88" s="74"/>
      <c r="BI88" s="74"/>
      <c r="BJ88" s="74"/>
      <c r="BK88" s="74"/>
      <c r="BL88" s="74"/>
      <c r="BM88" s="74"/>
      <c r="BN88" s="74"/>
      <c r="BO88" s="74"/>
      <c r="BP88" s="74"/>
      <c r="BQ88" s="74"/>
    </row>
    <row r="89" spans="1:69" ht="15.95" customHeight="1">
      <c r="A89" s="132"/>
      <c r="B89" s="140"/>
      <c r="C89" s="141"/>
      <c r="D89" s="141"/>
      <c r="E89" s="141"/>
      <c r="F89" s="141"/>
      <c r="G89" s="141"/>
      <c r="H89" s="141"/>
      <c r="I89" s="141"/>
      <c r="J89" s="142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/>
      <c r="AE89" s="74"/>
      <c r="AF89" s="74"/>
      <c r="AG89" s="74"/>
      <c r="AH89" s="74"/>
      <c r="AI89" s="74"/>
      <c r="AJ89" s="74"/>
      <c r="AK89" s="74"/>
      <c r="AL89" s="74"/>
      <c r="AM89" s="74"/>
      <c r="AN89" s="74"/>
      <c r="AO89" s="74"/>
      <c r="AP89" s="74"/>
      <c r="AQ89" s="74"/>
      <c r="AR89" s="74"/>
      <c r="AS89" s="74"/>
      <c r="AT89" s="74"/>
      <c r="AU89" s="74"/>
      <c r="AV89" s="74"/>
      <c r="AW89" s="74"/>
      <c r="AX89" s="74"/>
      <c r="AY89" s="74"/>
      <c r="AZ89" s="74"/>
      <c r="BA89" s="74"/>
      <c r="BB89" s="74"/>
      <c r="BC89" s="74"/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</row>
    <row r="90" spans="1:69" ht="15.95" customHeight="1" thickBot="1">
      <c r="A90" s="133"/>
      <c r="B90" s="143"/>
      <c r="C90" s="144"/>
      <c r="D90" s="144"/>
      <c r="E90" s="144"/>
      <c r="F90" s="144"/>
      <c r="G90" s="144"/>
      <c r="H90" s="144"/>
      <c r="I90" s="144"/>
      <c r="J90" s="145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  <c r="AB90" s="74"/>
      <c r="AC90" s="74"/>
      <c r="AD90" s="74"/>
      <c r="AE90" s="74"/>
      <c r="AF90" s="74"/>
      <c r="AG90" s="74"/>
      <c r="AH90" s="74"/>
      <c r="AI90" s="74"/>
      <c r="AJ90" s="74"/>
      <c r="AK90" s="74"/>
      <c r="AL90" s="74"/>
      <c r="AM90" s="74"/>
      <c r="AN90" s="74"/>
      <c r="AO90" s="74"/>
      <c r="AP90" s="74"/>
      <c r="AQ90" s="74"/>
      <c r="AR90" s="74"/>
      <c r="AS90" s="74"/>
      <c r="AT90" s="74"/>
      <c r="AU90" s="74"/>
      <c r="AV90" s="74"/>
      <c r="AW90" s="74"/>
      <c r="AX90" s="74"/>
      <c r="AY90" s="74"/>
      <c r="AZ90" s="74"/>
      <c r="BA90" s="74"/>
      <c r="BB90" s="74"/>
      <c r="BC90" s="74"/>
      <c r="BD90" s="74"/>
      <c r="BE90" s="74"/>
      <c r="BF90" s="74"/>
      <c r="BG90" s="74"/>
      <c r="BH90" s="74"/>
      <c r="BI90" s="74"/>
      <c r="BJ90" s="74"/>
      <c r="BK90" s="74"/>
      <c r="BL90" s="74"/>
      <c r="BM90" s="74"/>
      <c r="BN90" s="74"/>
      <c r="BO90" s="74"/>
      <c r="BP90" s="74"/>
      <c r="BQ90" s="74"/>
    </row>
    <row r="91" spans="1:69" ht="15.95" customHeight="1">
      <c r="A91" s="74"/>
      <c r="B91" s="74"/>
      <c r="C91" s="74"/>
      <c r="D91" s="74"/>
      <c r="E91" s="74"/>
      <c r="F91" s="74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  <c r="AB91" s="74"/>
      <c r="AC91" s="74"/>
      <c r="AD91" s="74"/>
      <c r="AE91" s="74"/>
      <c r="AF91" s="74"/>
      <c r="AG91" s="74"/>
      <c r="AH91" s="74"/>
      <c r="AI91" s="74"/>
      <c r="AJ91" s="74"/>
      <c r="AK91" s="74"/>
      <c r="AL91" s="74"/>
      <c r="AM91" s="74"/>
      <c r="AN91" s="74"/>
      <c r="AO91" s="74"/>
      <c r="AP91" s="74"/>
      <c r="AQ91" s="74"/>
      <c r="AR91" s="74"/>
      <c r="AS91" s="74"/>
      <c r="AT91" s="74"/>
      <c r="AU91" s="74"/>
      <c r="AV91" s="74"/>
      <c r="AW91" s="74"/>
      <c r="AX91" s="74"/>
      <c r="AY91" s="74"/>
      <c r="AZ91" s="74"/>
      <c r="BA91" s="74"/>
      <c r="BB91" s="74"/>
      <c r="BC91" s="74"/>
      <c r="BD91" s="74"/>
      <c r="BE91" s="74"/>
      <c r="BF91" s="74"/>
      <c r="BG91" s="74"/>
      <c r="BH91" s="74"/>
      <c r="BI91" s="74"/>
      <c r="BJ91" s="74"/>
      <c r="BK91" s="74"/>
      <c r="BL91" s="74"/>
      <c r="BM91" s="74"/>
      <c r="BN91" s="74"/>
      <c r="BO91" s="74"/>
      <c r="BP91" s="74"/>
      <c r="BQ91" s="74"/>
    </row>
    <row r="92" spans="1:69" ht="15.95" customHeight="1">
      <c r="A92" s="74"/>
      <c r="B92" s="74"/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  <c r="AB92" s="74"/>
      <c r="AC92" s="74"/>
      <c r="AD92" s="74"/>
      <c r="AE92" s="74"/>
      <c r="AF92" s="74"/>
      <c r="AG92" s="74"/>
      <c r="AH92" s="74"/>
      <c r="AI92" s="74"/>
      <c r="AJ92" s="74"/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/>
      <c r="AY92" s="74"/>
      <c r="AZ92" s="74"/>
      <c r="BA92" s="74"/>
      <c r="BB92" s="74"/>
      <c r="BC92" s="74"/>
      <c r="BD92" s="74"/>
      <c r="BE92" s="74"/>
      <c r="BF92" s="74"/>
      <c r="BG92" s="74"/>
      <c r="BH92" s="74"/>
      <c r="BI92" s="74"/>
      <c r="BJ92" s="74"/>
      <c r="BK92" s="74"/>
      <c r="BL92" s="74"/>
      <c r="BM92" s="74"/>
      <c r="BN92" s="74"/>
      <c r="BO92" s="74"/>
      <c r="BP92" s="74"/>
      <c r="BQ92" s="74"/>
    </row>
    <row r="93" spans="1:69" ht="15.95" customHeight="1">
      <c r="A93" s="74"/>
      <c r="B93" s="74"/>
      <c r="C93" s="82"/>
      <c r="D93" s="82"/>
      <c r="E93" s="82"/>
      <c r="F93" s="82"/>
      <c r="G93" s="82"/>
      <c r="H93" s="82"/>
      <c r="I93" s="82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  <c r="AM93" s="74"/>
      <c r="AN93" s="74"/>
      <c r="AO93" s="74"/>
      <c r="AP93" s="74"/>
      <c r="AQ93" s="74"/>
      <c r="AR93" s="74"/>
      <c r="AS93" s="74"/>
      <c r="AT93" s="74"/>
      <c r="AU93" s="74"/>
      <c r="AV93" s="74"/>
      <c r="AW93" s="74"/>
      <c r="AX93" s="74"/>
      <c r="AY93" s="74"/>
      <c r="AZ93" s="74"/>
      <c r="BA93" s="74"/>
      <c r="BB93" s="74"/>
      <c r="BC93" s="74"/>
      <c r="BD93" s="74"/>
      <c r="BE93" s="74"/>
      <c r="BF93" s="74"/>
      <c r="BG93" s="74"/>
      <c r="BH93" s="74"/>
      <c r="BI93" s="74"/>
      <c r="BJ93" s="74"/>
      <c r="BK93" s="74"/>
      <c r="BL93" s="74"/>
      <c r="BM93" s="74"/>
      <c r="BN93" s="74"/>
      <c r="BO93" s="74"/>
      <c r="BP93" s="74"/>
      <c r="BQ93" s="74"/>
    </row>
    <row r="94" spans="1:69" ht="15.95" customHeight="1">
      <c r="A94" s="74"/>
      <c r="B94" s="74"/>
      <c r="C94" s="82"/>
      <c r="D94" s="82"/>
      <c r="E94" s="82"/>
      <c r="F94" s="82"/>
      <c r="G94" s="82"/>
      <c r="H94" s="82"/>
      <c r="I94" s="82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  <c r="AM94" s="74"/>
      <c r="AN94" s="74"/>
      <c r="AO94" s="74"/>
      <c r="AP94" s="74"/>
      <c r="AQ94" s="74"/>
      <c r="AR94" s="74"/>
      <c r="AS94" s="74"/>
      <c r="AT94" s="74"/>
      <c r="AU94" s="74"/>
      <c r="AV94" s="74"/>
      <c r="AW94" s="74"/>
      <c r="AX94" s="74"/>
      <c r="AY94" s="74"/>
      <c r="AZ94" s="74"/>
      <c r="BA94" s="74"/>
      <c r="BB94" s="74"/>
      <c r="BC94" s="74"/>
      <c r="BD94" s="74"/>
      <c r="BE94" s="74"/>
      <c r="BF94" s="74"/>
      <c r="BG94" s="74"/>
      <c r="BH94" s="74"/>
      <c r="BI94" s="74"/>
      <c r="BJ94" s="74"/>
      <c r="BK94" s="74"/>
      <c r="BL94" s="74"/>
      <c r="BM94" s="74"/>
      <c r="BN94" s="74"/>
      <c r="BO94" s="74"/>
      <c r="BP94" s="74"/>
      <c r="BQ94" s="74"/>
    </row>
    <row r="95" spans="1:69" ht="15.95" customHeight="1">
      <c r="A95" s="74"/>
      <c r="B95" s="74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74"/>
      <c r="AH95" s="74"/>
      <c r="AI95" s="74"/>
      <c r="AJ95" s="74"/>
      <c r="AK95" s="74"/>
      <c r="AL95" s="74"/>
      <c r="AM95" s="74"/>
      <c r="AN95" s="74"/>
      <c r="AO95" s="74"/>
      <c r="AP95" s="74"/>
      <c r="AQ95" s="74"/>
      <c r="AR95" s="74"/>
      <c r="AS95" s="74"/>
      <c r="AT95" s="74"/>
      <c r="AU95" s="74"/>
      <c r="AV95" s="74"/>
      <c r="AW95" s="74"/>
      <c r="AX95" s="74"/>
      <c r="AY95" s="74"/>
      <c r="AZ95" s="74"/>
      <c r="BA95" s="74"/>
      <c r="BB95" s="74"/>
      <c r="BC95" s="74"/>
      <c r="BD95" s="74"/>
      <c r="BE95" s="74"/>
      <c r="BF95" s="74"/>
      <c r="BG95" s="74"/>
      <c r="BH95" s="74"/>
      <c r="BI95" s="74"/>
      <c r="BJ95" s="74"/>
      <c r="BK95" s="74"/>
      <c r="BL95" s="74"/>
      <c r="BM95" s="74"/>
      <c r="BN95" s="74"/>
      <c r="BO95" s="74"/>
      <c r="BP95" s="74"/>
      <c r="BQ95" s="74"/>
    </row>
    <row r="96" spans="1:69" ht="15.95" customHeight="1">
      <c r="A96" s="74"/>
      <c r="B96" s="74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4"/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4"/>
      <c r="BQ96" s="74"/>
    </row>
    <row r="97" spans="1:69" ht="15.95" customHeight="1">
      <c r="A97" s="74"/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  <c r="BM97" s="74"/>
      <c r="BN97" s="74"/>
      <c r="BO97" s="74"/>
      <c r="BP97" s="74"/>
      <c r="BQ97" s="74"/>
    </row>
    <row r="98" spans="1:69" ht="15.95" customHeight="1">
      <c r="A98" s="74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  <c r="AB98" s="74"/>
      <c r="AC98" s="74"/>
      <c r="AD98" s="74"/>
      <c r="AE98" s="74"/>
      <c r="AF98" s="74"/>
      <c r="AG98" s="74"/>
      <c r="AH98" s="74"/>
      <c r="AI98" s="74"/>
      <c r="AJ98" s="74"/>
      <c r="AK98" s="74"/>
      <c r="AL98" s="74"/>
      <c r="AM98" s="74"/>
      <c r="AN98" s="74"/>
      <c r="AO98" s="74"/>
      <c r="AP98" s="74"/>
      <c r="AQ98" s="74"/>
      <c r="AR98" s="74"/>
      <c r="AS98" s="74"/>
      <c r="AT98" s="74"/>
      <c r="AU98" s="74"/>
      <c r="AV98" s="74"/>
      <c r="AW98" s="74"/>
      <c r="AX98" s="74"/>
      <c r="AY98" s="74"/>
      <c r="AZ98" s="74"/>
      <c r="BA98" s="74"/>
      <c r="BB98" s="74"/>
      <c r="BC98" s="74"/>
      <c r="BD98" s="74"/>
      <c r="BE98" s="74"/>
      <c r="BF98" s="74"/>
      <c r="BG98" s="74"/>
      <c r="BH98" s="74"/>
      <c r="BI98" s="74"/>
      <c r="BJ98" s="74"/>
      <c r="BK98" s="74"/>
      <c r="BL98" s="74"/>
      <c r="BM98" s="74"/>
      <c r="BN98" s="74"/>
      <c r="BO98" s="74"/>
      <c r="BP98" s="74"/>
      <c r="BQ98" s="74"/>
    </row>
    <row r="99" spans="1:69" ht="15.95" customHeight="1">
      <c r="A99" s="74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  <c r="AM99" s="74"/>
      <c r="AN99" s="74"/>
      <c r="AO99" s="74"/>
      <c r="AP99" s="74"/>
      <c r="AQ99" s="74"/>
      <c r="AR99" s="74"/>
      <c r="AS99" s="74"/>
      <c r="AT99" s="74"/>
      <c r="AU99" s="74"/>
      <c r="AV99" s="74"/>
      <c r="AW99" s="74"/>
      <c r="AX99" s="74"/>
      <c r="AY99" s="74"/>
      <c r="AZ99" s="74"/>
      <c r="BA99" s="74"/>
      <c r="BB99" s="74"/>
      <c r="BC99" s="74"/>
      <c r="BD99" s="74"/>
      <c r="BE99" s="74"/>
      <c r="BF99" s="74"/>
      <c r="BG99" s="74"/>
      <c r="BH99" s="74"/>
      <c r="BI99" s="74"/>
      <c r="BJ99" s="74"/>
      <c r="BK99" s="74"/>
      <c r="BL99" s="74"/>
      <c r="BM99" s="74"/>
      <c r="BN99" s="74"/>
      <c r="BO99" s="74"/>
      <c r="BP99" s="74"/>
      <c r="BQ99" s="74"/>
    </row>
    <row r="100" spans="1:69" ht="15.95" customHeight="1">
      <c r="A100" s="74"/>
      <c r="B100" s="74"/>
      <c r="C100" s="74"/>
      <c r="D100" s="74"/>
      <c r="E100" s="74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  <c r="AM100" s="74"/>
      <c r="AN100" s="74"/>
      <c r="AO100" s="74"/>
      <c r="AP100" s="74"/>
      <c r="AQ100" s="74"/>
      <c r="AR100" s="74"/>
      <c r="AS100" s="74"/>
      <c r="AT100" s="74"/>
      <c r="AU100" s="74"/>
      <c r="AV100" s="74"/>
      <c r="AW100" s="74"/>
      <c r="AX100" s="74"/>
      <c r="AY100" s="74"/>
      <c r="AZ100" s="74"/>
      <c r="BA100" s="74"/>
      <c r="BB100" s="74"/>
      <c r="BC100" s="74"/>
      <c r="BD100" s="74"/>
      <c r="BE100" s="74"/>
      <c r="BF100" s="74"/>
      <c r="BG100" s="74"/>
      <c r="BH100" s="74"/>
      <c r="BI100" s="74"/>
      <c r="BJ100" s="74"/>
      <c r="BK100" s="74"/>
      <c r="BL100" s="74"/>
      <c r="BM100" s="74"/>
      <c r="BN100" s="74"/>
      <c r="BO100" s="74"/>
      <c r="BP100" s="74"/>
      <c r="BQ100" s="74"/>
    </row>
    <row r="101" spans="1:69" ht="15.95" customHeight="1">
      <c r="A101" s="74"/>
      <c r="B101" s="74"/>
      <c r="C101" s="74"/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/>
      <c r="AE101" s="74"/>
      <c r="AF101" s="74"/>
      <c r="AG101" s="74"/>
      <c r="AH101" s="74"/>
      <c r="AI101" s="74"/>
      <c r="AJ101" s="74"/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/>
      <c r="AY101" s="74"/>
      <c r="AZ101" s="74"/>
      <c r="BA101" s="74"/>
      <c r="BB101" s="74"/>
      <c r="BC101" s="74"/>
      <c r="BD101" s="74"/>
      <c r="BE101" s="74"/>
      <c r="BF101" s="74"/>
      <c r="BG101" s="74"/>
      <c r="BH101" s="74"/>
      <c r="BI101" s="74"/>
      <c r="BJ101" s="74"/>
      <c r="BK101" s="74"/>
      <c r="BL101" s="74"/>
      <c r="BM101" s="74"/>
      <c r="BN101" s="74"/>
      <c r="BO101" s="74"/>
      <c r="BP101" s="74"/>
      <c r="BQ101" s="74"/>
    </row>
    <row r="102" spans="1:69" ht="15.95" customHeight="1">
      <c r="A102" s="74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74"/>
      <c r="AH102" s="74"/>
      <c r="AI102" s="74"/>
      <c r="AJ102" s="74"/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/>
      <c r="AX102" s="74"/>
      <c r="AY102" s="74"/>
      <c r="AZ102" s="74"/>
      <c r="BA102" s="74"/>
      <c r="BB102" s="74"/>
      <c r="BC102" s="74"/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</row>
    <row r="103" spans="1:69" ht="15.95" customHeight="1">
      <c r="A103" s="74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  <c r="AM103" s="74"/>
      <c r="AN103" s="74"/>
      <c r="AO103" s="74"/>
      <c r="AP103" s="74"/>
      <c r="AQ103" s="74"/>
      <c r="AR103" s="74"/>
      <c r="AS103" s="74"/>
      <c r="AT103" s="74"/>
      <c r="AU103" s="74"/>
      <c r="AV103" s="74"/>
      <c r="AW103" s="74"/>
      <c r="AX103" s="74"/>
      <c r="AY103" s="74"/>
      <c r="AZ103" s="74"/>
      <c r="BA103" s="74"/>
      <c r="BB103" s="74"/>
      <c r="BC103" s="74"/>
      <c r="BD103" s="74"/>
      <c r="BE103" s="74"/>
      <c r="BF103" s="74"/>
      <c r="BG103" s="74"/>
      <c r="BH103" s="74"/>
      <c r="BI103" s="74"/>
      <c r="BJ103" s="74"/>
      <c r="BK103" s="74"/>
      <c r="BL103" s="74"/>
      <c r="BM103" s="74"/>
      <c r="BN103" s="74"/>
      <c r="BO103" s="74"/>
      <c r="BP103" s="74"/>
      <c r="BQ103" s="74"/>
    </row>
    <row r="104" spans="1:69" ht="15.95" customHeight="1">
      <c r="A104" s="74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/>
      <c r="AG104" s="74"/>
      <c r="AH104" s="74"/>
      <c r="AI104" s="74"/>
      <c r="AJ104" s="74"/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/>
      <c r="AY104" s="74"/>
      <c r="AZ104" s="74"/>
      <c r="BA104" s="74"/>
      <c r="BB104" s="74"/>
      <c r="BC104" s="74"/>
      <c r="BD104" s="74"/>
      <c r="BE104" s="74"/>
      <c r="BF104" s="74"/>
      <c r="BG104" s="74"/>
      <c r="BH104" s="74"/>
      <c r="BI104" s="74"/>
      <c r="BJ104" s="74"/>
      <c r="BK104" s="74"/>
      <c r="BL104" s="74"/>
      <c r="BM104" s="74"/>
      <c r="BN104" s="74"/>
      <c r="BO104" s="74"/>
      <c r="BP104" s="74"/>
      <c r="BQ104" s="74"/>
    </row>
    <row r="105" spans="1:69" ht="15.95" customHeight="1">
      <c r="A105" s="74"/>
      <c r="B105" s="74"/>
      <c r="C105" s="74"/>
      <c r="D105" s="74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  <c r="AG105" s="74"/>
      <c r="AH105" s="74"/>
      <c r="AI105" s="74"/>
      <c r="AJ105" s="74"/>
      <c r="AK105" s="74"/>
      <c r="AL105" s="74"/>
      <c r="AM105" s="74"/>
      <c r="AN105" s="74"/>
      <c r="AO105" s="74"/>
      <c r="AP105" s="74"/>
      <c r="AQ105" s="74"/>
      <c r="AR105" s="74"/>
      <c r="AS105" s="74"/>
      <c r="AT105" s="74"/>
      <c r="AU105" s="74"/>
      <c r="AV105" s="74"/>
      <c r="AW105" s="74"/>
      <c r="AX105" s="74"/>
      <c r="AY105" s="74"/>
      <c r="AZ105" s="74"/>
      <c r="BA105" s="74"/>
      <c r="BB105" s="74"/>
      <c r="BC105" s="74"/>
      <c r="BD105" s="74"/>
      <c r="BE105" s="74"/>
      <c r="BF105" s="74"/>
      <c r="BG105" s="74"/>
      <c r="BH105" s="74"/>
      <c r="BI105" s="74"/>
      <c r="BJ105" s="74"/>
      <c r="BK105" s="74"/>
      <c r="BL105" s="74"/>
      <c r="BM105" s="74"/>
      <c r="BN105" s="74"/>
      <c r="BO105" s="74"/>
      <c r="BP105" s="74"/>
      <c r="BQ105" s="74"/>
    </row>
    <row r="106" spans="1:69" ht="15.95" customHeight="1">
      <c r="A106" s="74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  <c r="AB106" s="74"/>
      <c r="AC106" s="74"/>
      <c r="AD106" s="74"/>
      <c r="AE106" s="74"/>
      <c r="AF106" s="74"/>
      <c r="AG106" s="74"/>
      <c r="AH106" s="74"/>
      <c r="AI106" s="74"/>
      <c r="AJ106" s="74"/>
      <c r="AK106" s="74"/>
      <c r="AL106" s="74"/>
      <c r="AM106" s="74"/>
      <c r="AN106" s="74"/>
      <c r="AO106" s="74"/>
      <c r="AP106" s="74"/>
      <c r="AQ106" s="74"/>
      <c r="AR106" s="74"/>
      <c r="AS106" s="74"/>
      <c r="AT106" s="74"/>
      <c r="AU106" s="74"/>
      <c r="AV106" s="74"/>
      <c r="AW106" s="74"/>
      <c r="AX106" s="74"/>
      <c r="AY106" s="74"/>
      <c r="AZ106" s="74"/>
      <c r="BA106" s="74"/>
      <c r="BB106" s="74"/>
      <c r="BC106" s="74"/>
      <c r="BD106" s="74"/>
      <c r="BE106" s="74"/>
      <c r="BF106" s="74"/>
      <c r="BG106" s="74"/>
      <c r="BH106" s="74"/>
      <c r="BI106" s="74"/>
      <c r="BJ106" s="74"/>
      <c r="BK106" s="74"/>
      <c r="BL106" s="74"/>
      <c r="BM106" s="74"/>
      <c r="BN106" s="74"/>
      <c r="BO106" s="74"/>
      <c r="BP106" s="74"/>
      <c r="BQ106" s="74"/>
    </row>
    <row r="107" spans="1:69" ht="15.95" customHeight="1">
      <c r="A107" s="74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74"/>
      <c r="AH107" s="74"/>
      <c r="AI107" s="74"/>
      <c r="AJ107" s="74"/>
      <c r="AK107" s="74"/>
      <c r="AL107" s="74"/>
      <c r="AM107" s="74"/>
      <c r="AN107" s="74"/>
      <c r="AO107" s="74"/>
      <c r="AP107" s="74"/>
      <c r="AQ107" s="74"/>
      <c r="AR107" s="74"/>
      <c r="AS107" s="74"/>
      <c r="AT107" s="74"/>
      <c r="AU107" s="74"/>
      <c r="AV107" s="74"/>
      <c r="AW107" s="74"/>
      <c r="AX107" s="74"/>
      <c r="AY107" s="74"/>
      <c r="AZ107" s="74"/>
      <c r="BA107" s="74"/>
      <c r="BB107" s="74"/>
      <c r="BC107" s="74"/>
      <c r="BD107" s="74"/>
      <c r="BE107" s="74"/>
      <c r="BF107" s="74"/>
      <c r="BG107" s="74"/>
      <c r="BH107" s="74"/>
      <c r="BI107" s="74"/>
      <c r="BJ107" s="74"/>
      <c r="BK107" s="74"/>
      <c r="BL107" s="74"/>
      <c r="BM107" s="74"/>
      <c r="BN107" s="74"/>
      <c r="BO107" s="74"/>
      <c r="BP107" s="74"/>
      <c r="BQ107" s="74"/>
    </row>
    <row r="108" spans="1:69" ht="15.95" customHeight="1">
      <c r="A108" s="74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74"/>
      <c r="AH108" s="74"/>
      <c r="AI108" s="74"/>
      <c r="AJ108" s="74"/>
      <c r="AK108" s="74"/>
      <c r="AL108" s="74"/>
      <c r="AM108" s="74"/>
      <c r="AN108" s="74"/>
      <c r="AO108" s="74"/>
      <c r="AP108" s="74"/>
      <c r="AQ108" s="74"/>
      <c r="AR108" s="74"/>
      <c r="AS108" s="74"/>
      <c r="AT108" s="74"/>
      <c r="AU108" s="74"/>
      <c r="AV108" s="74"/>
      <c r="AW108" s="74"/>
      <c r="AX108" s="74"/>
      <c r="AY108" s="74"/>
      <c r="AZ108" s="74"/>
      <c r="BA108" s="74"/>
      <c r="BB108" s="74"/>
      <c r="BC108" s="74"/>
      <c r="BD108" s="74"/>
      <c r="BE108" s="74"/>
      <c r="BF108" s="74"/>
      <c r="BG108" s="74"/>
      <c r="BH108" s="74"/>
      <c r="BI108" s="74"/>
      <c r="BJ108" s="74"/>
      <c r="BK108" s="74"/>
      <c r="BL108" s="74"/>
      <c r="BM108" s="74"/>
      <c r="BN108" s="74"/>
      <c r="BO108" s="74"/>
      <c r="BP108" s="74"/>
      <c r="BQ108" s="74"/>
    </row>
    <row r="109" spans="1:69" ht="15.95" customHeight="1">
      <c r="A109" s="74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  <c r="AH109" s="74"/>
      <c r="AI109" s="74"/>
      <c r="AJ109" s="74"/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/>
      <c r="AY109" s="74"/>
      <c r="AZ109" s="74"/>
      <c r="BA109" s="74"/>
      <c r="BB109" s="74"/>
      <c r="BC109" s="74"/>
      <c r="BD109" s="74"/>
      <c r="BE109" s="74"/>
      <c r="BF109" s="74"/>
      <c r="BG109" s="74"/>
      <c r="BH109" s="74"/>
      <c r="BI109" s="74"/>
      <c r="BJ109" s="74"/>
      <c r="BK109" s="74"/>
      <c r="BL109" s="74"/>
      <c r="BM109" s="74"/>
      <c r="BN109" s="74"/>
      <c r="BO109" s="74"/>
      <c r="BP109" s="74"/>
      <c r="BQ109" s="74"/>
    </row>
    <row r="110" spans="1:69" ht="15.95" customHeight="1">
      <c r="A110" s="74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74"/>
      <c r="AH110" s="74"/>
      <c r="AI110" s="74"/>
      <c r="AJ110" s="74"/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/>
      <c r="AX110" s="74"/>
      <c r="AY110" s="74"/>
      <c r="AZ110" s="74"/>
      <c r="BA110" s="74"/>
      <c r="BB110" s="74"/>
      <c r="BC110" s="74"/>
      <c r="BD110" s="74"/>
      <c r="BE110" s="74"/>
      <c r="BF110" s="74"/>
      <c r="BG110" s="74"/>
      <c r="BH110" s="74"/>
      <c r="BI110" s="74"/>
      <c r="BJ110" s="74"/>
      <c r="BK110" s="74"/>
      <c r="BL110" s="74"/>
      <c r="BM110" s="74"/>
      <c r="BN110" s="74"/>
      <c r="BO110" s="74"/>
      <c r="BP110" s="74"/>
      <c r="BQ110" s="74"/>
    </row>
    <row r="111" spans="1:69" ht="15.95" customHeight="1">
      <c r="A111" s="74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/>
      <c r="AE111" s="74"/>
      <c r="AF111" s="74"/>
      <c r="AG111" s="74"/>
      <c r="AH111" s="74"/>
      <c r="AI111" s="74"/>
      <c r="AJ111" s="74"/>
      <c r="AK111" s="74"/>
      <c r="AL111" s="74"/>
      <c r="AM111" s="74"/>
      <c r="AN111" s="74"/>
      <c r="AO111" s="74"/>
      <c r="AP111" s="74"/>
      <c r="AQ111" s="74"/>
      <c r="AR111" s="74"/>
      <c r="AS111" s="74"/>
      <c r="AT111" s="74"/>
      <c r="AU111" s="74"/>
      <c r="AV111" s="74"/>
      <c r="AW111" s="74"/>
      <c r="AX111" s="74"/>
      <c r="AY111" s="74"/>
      <c r="AZ111" s="74"/>
      <c r="BA111" s="74"/>
      <c r="BB111" s="74"/>
      <c r="BC111" s="74"/>
      <c r="BD111" s="74"/>
      <c r="BE111" s="74"/>
      <c r="BF111" s="74"/>
      <c r="BG111" s="74"/>
      <c r="BH111" s="74"/>
      <c r="BI111" s="74"/>
      <c r="BJ111" s="74"/>
      <c r="BK111" s="74"/>
      <c r="BL111" s="74"/>
      <c r="BM111" s="74"/>
      <c r="BN111" s="74"/>
      <c r="BO111" s="74"/>
      <c r="BP111" s="74"/>
      <c r="BQ111" s="74"/>
    </row>
    <row r="112" spans="1:69" ht="15.95" customHeight="1">
      <c r="A112" s="74"/>
      <c r="B112" s="74"/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  <c r="AB112" s="74"/>
      <c r="AC112" s="74"/>
      <c r="AD112" s="74"/>
      <c r="AE112" s="74"/>
      <c r="AF112" s="74"/>
      <c r="AG112" s="74"/>
      <c r="AH112" s="74"/>
      <c r="AI112" s="74"/>
      <c r="AJ112" s="74"/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/>
      <c r="AY112" s="74"/>
      <c r="AZ112" s="74"/>
      <c r="BA112" s="74"/>
      <c r="BB112" s="74"/>
      <c r="BC112" s="74"/>
      <c r="BD112" s="74"/>
      <c r="BE112" s="74"/>
      <c r="BF112" s="74"/>
      <c r="BG112" s="74"/>
      <c r="BH112" s="74"/>
      <c r="BI112" s="74"/>
      <c r="BJ112" s="74"/>
      <c r="BK112" s="74"/>
      <c r="BL112" s="74"/>
      <c r="BM112" s="74"/>
      <c r="BN112" s="74"/>
      <c r="BO112" s="74"/>
      <c r="BP112" s="74"/>
      <c r="BQ112" s="74"/>
    </row>
    <row r="113" spans="1:69" ht="15.95" customHeight="1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  <c r="AC113" s="74"/>
      <c r="AD113" s="74"/>
      <c r="AE113" s="74"/>
      <c r="AF113" s="74"/>
      <c r="AG113" s="74"/>
      <c r="AH113" s="74"/>
      <c r="AI113" s="74"/>
      <c r="AJ113" s="74"/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/>
      <c r="AV113" s="74"/>
      <c r="AW113" s="74"/>
      <c r="AX113" s="74"/>
      <c r="AY113" s="74"/>
      <c r="AZ113" s="74"/>
      <c r="BA113" s="74"/>
      <c r="BB113" s="74"/>
      <c r="BC113" s="74"/>
      <c r="BD113" s="74"/>
      <c r="BE113" s="74"/>
      <c r="BF113" s="74"/>
      <c r="BG113" s="74"/>
      <c r="BH113" s="74"/>
      <c r="BI113" s="74"/>
      <c r="BJ113" s="74"/>
      <c r="BK113" s="74"/>
      <c r="BL113" s="74"/>
      <c r="BM113" s="74"/>
      <c r="BN113" s="74"/>
      <c r="BO113" s="74"/>
      <c r="BP113" s="74"/>
      <c r="BQ113" s="74"/>
    </row>
    <row r="114" spans="1:69" ht="15.95" customHeight="1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74"/>
      <c r="AH114" s="74"/>
      <c r="AI114" s="74"/>
      <c r="AJ114" s="74"/>
      <c r="AK114" s="74"/>
      <c r="AL114" s="74"/>
      <c r="AM114" s="74"/>
      <c r="AN114" s="74"/>
      <c r="AO114" s="74"/>
      <c r="AP114" s="74"/>
      <c r="AQ114" s="74"/>
      <c r="AR114" s="74"/>
      <c r="AS114" s="74"/>
      <c r="AT114" s="74"/>
      <c r="AU114" s="74"/>
      <c r="AV114" s="74"/>
      <c r="AW114" s="74"/>
      <c r="AX114" s="74"/>
      <c r="AY114" s="74"/>
      <c r="AZ114" s="74"/>
      <c r="BA114" s="74"/>
      <c r="BB114" s="74"/>
      <c r="BC114" s="74"/>
      <c r="BD114" s="74"/>
      <c r="BE114" s="74"/>
      <c r="BF114" s="74"/>
      <c r="BG114" s="74"/>
      <c r="BH114" s="74"/>
      <c r="BI114" s="74"/>
      <c r="BJ114" s="74"/>
      <c r="BK114" s="74"/>
      <c r="BL114" s="74"/>
      <c r="BM114" s="74"/>
      <c r="BN114" s="74"/>
      <c r="BO114" s="74"/>
      <c r="BP114" s="74"/>
      <c r="BQ114" s="74"/>
    </row>
    <row r="115" spans="1:69" ht="15.95" customHeight="1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74"/>
      <c r="AD115" s="74"/>
      <c r="AE115" s="74"/>
      <c r="AF115" s="74"/>
      <c r="AG115" s="74"/>
      <c r="AH115" s="74"/>
      <c r="AI115" s="74"/>
      <c r="AJ115" s="74"/>
      <c r="AK115" s="74"/>
      <c r="AL115" s="74"/>
      <c r="AM115" s="74"/>
      <c r="AN115" s="74"/>
      <c r="AO115" s="74"/>
      <c r="AP115" s="74"/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  <c r="BI115" s="74"/>
      <c r="BJ115" s="74"/>
      <c r="BK115" s="74"/>
      <c r="BL115" s="74"/>
      <c r="BM115" s="74"/>
      <c r="BN115" s="74"/>
      <c r="BO115" s="74"/>
      <c r="BP115" s="74"/>
      <c r="BQ115" s="74"/>
    </row>
    <row r="116" spans="1:69" ht="15.95" customHeight="1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  <c r="AC116" s="74"/>
      <c r="AD116" s="74"/>
      <c r="AE116" s="74"/>
      <c r="AF116" s="74"/>
      <c r="AG116" s="74"/>
      <c r="AH116" s="74"/>
      <c r="AI116" s="74"/>
      <c r="AJ116" s="74"/>
      <c r="AK116" s="74"/>
      <c r="AL116" s="74"/>
      <c r="AM116" s="74"/>
      <c r="AN116" s="74"/>
      <c r="AO116" s="74"/>
      <c r="AP116" s="74"/>
      <c r="AQ116" s="74"/>
      <c r="AR116" s="74"/>
      <c r="AS116" s="74"/>
      <c r="AT116" s="74"/>
      <c r="AU116" s="74"/>
      <c r="AV116" s="74"/>
      <c r="AW116" s="74"/>
      <c r="AX116" s="74"/>
      <c r="AY116" s="74"/>
      <c r="AZ116" s="74"/>
      <c r="BA116" s="74"/>
      <c r="BB116" s="74"/>
      <c r="BC116" s="74"/>
      <c r="BD116" s="74"/>
      <c r="BE116" s="74"/>
      <c r="BF116" s="74"/>
      <c r="BG116" s="74"/>
      <c r="BH116" s="74"/>
      <c r="BI116" s="74"/>
      <c r="BJ116" s="74"/>
      <c r="BK116" s="74"/>
      <c r="BL116" s="74"/>
      <c r="BM116" s="74"/>
      <c r="BN116" s="74"/>
      <c r="BO116" s="74"/>
      <c r="BP116" s="74"/>
      <c r="BQ116" s="74"/>
    </row>
    <row r="117" spans="1:69" ht="15.95" customHeight="1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  <c r="BN117" s="74"/>
      <c r="BO117" s="74"/>
      <c r="BP117" s="74"/>
      <c r="BQ117" s="74"/>
    </row>
    <row r="118" spans="1:69" ht="15.95" customHeight="1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  <c r="BN118" s="74"/>
      <c r="BO118" s="74"/>
      <c r="BP118" s="74"/>
      <c r="BQ118" s="74"/>
    </row>
    <row r="119" spans="1:69" ht="15.95" customHeight="1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74"/>
      <c r="AH119" s="74"/>
      <c r="AI119" s="74"/>
      <c r="AJ119" s="74"/>
      <c r="AK119" s="74"/>
      <c r="AL119" s="74"/>
      <c r="AM119" s="74"/>
      <c r="AN119" s="74"/>
      <c r="AO119" s="74"/>
      <c r="AP119" s="74"/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  <c r="BI119" s="74"/>
      <c r="BJ119" s="74"/>
      <c r="BK119" s="74"/>
      <c r="BL119" s="74"/>
      <c r="BM119" s="74"/>
      <c r="BN119" s="74"/>
      <c r="BO119" s="74"/>
      <c r="BP119" s="74"/>
      <c r="BQ119" s="74"/>
    </row>
    <row r="120" spans="1:69" ht="15.95" customHeight="1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/>
      <c r="AG120" s="74"/>
      <c r="AH120" s="74"/>
      <c r="AI120" s="74"/>
      <c r="AJ120" s="74"/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/>
      <c r="AV120" s="74"/>
      <c r="AW120" s="74"/>
      <c r="AX120" s="74"/>
      <c r="AY120" s="74"/>
      <c r="AZ120" s="74"/>
      <c r="BA120" s="74"/>
      <c r="BB120" s="74"/>
      <c r="BC120" s="74"/>
      <c r="BD120" s="74"/>
      <c r="BE120" s="74"/>
      <c r="BF120" s="74"/>
      <c r="BG120" s="74"/>
      <c r="BH120" s="74"/>
      <c r="BI120" s="74"/>
      <c r="BJ120" s="74"/>
      <c r="BK120" s="74"/>
      <c r="BL120" s="74"/>
      <c r="BM120" s="74"/>
      <c r="BN120" s="74"/>
      <c r="BO120" s="74"/>
      <c r="BP120" s="74"/>
      <c r="BQ120" s="74"/>
    </row>
    <row r="121" spans="1:69" ht="15.95" customHeight="1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  <c r="AC121" s="74"/>
      <c r="AD121" s="74"/>
      <c r="AE121" s="74"/>
      <c r="AF121" s="74"/>
      <c r="AG121" s="74"/>
      <c r="AH121" s="74"/>
      <c r="AI121" s="74"/>
      <c r="AJ121" s="74"/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/>
      <c r="AX121" s="74"/>
      <c r="AY121" s="74"/>
      <c r="AZ121" s="74"/>
      <c r="BA121" s="74"/>
      <c r="BB121" s="74"/>
      <c r="BC121" s="74"/>
      <c r="BD121" s="74"/>
      <c r="BE121" s="74"/>
      <c r="BF121" s="74"/>
      <c r="BG121" s="74"/>
      <c r="BH121" s="74"/>
      <c r="BI121" s="74"/>
      <c r="BJ121" s="74"/>
      <c r="BK121" s="74"/>
      <c r="BL121" s="74"/>
      <c r="BM121" s="74"/>
      <c r="BN121" s="74"/>
      <c r="BO121" s="74"/>
      <c r="BP121" s="74"/>
      <c r="BQ121" s="74"/>
    </row>
    <row r="122" spans="1:69" ht="15.95" customHeight="1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74"/>
      <c r="AN122" s="74"/>
      <c r="AO122" s="74"/>
      <c r="AP122" s="74"/>
      <c r="AQ122" s="74"/>
      <c r="AR122" s="74"/>
      <c r="AS122" s="74"/>
      <c r="AT122" s="74"/>
      <c r="AU122" s="74"/>
      <c r="AV122" s="74"/>
      <c r="AW122" s="74"/>
      <c r="AX122" s="74"/>
      <c r="AY122" s="74"/>
      <c r="AZ122" s="74"/>
      <c r="BA122" s="74"/>
      <c r="BB122" s="74"/>
      <c r="BC122" s="74"/>
      <c r="BD122" s="74"/>
      <c r="BE122" s="74"/>
      <c r="BF122" s="74"/>
      <c r="BG122" s="74"/>
      <c r="BH122" s="74"/>
      <c r="BI122" s="74"/>
      <c r="BJ122" s="74"/>
      <c r="BK122" s="74"/>
      <c r="BL122" s="74"/>
      <c r="BM122" s="74"/>
      <c r="BN122" s="74"/>
      <c r="BO122" s="74"/>
      <c r="BP122" s="74"/>
      <c r="BQ122" s="74"/>
    </row>
    <row r="123" spans="1:69" ht="15.95" customHeight="1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  <c r="AE123" s="74"/>
      <c r="AF123" s="74"/>
      <c r="AG123" s="74"/>
      <c r="AH123" s="74"/>
      <c r="AI123" s="74"/>
      <c r="AJ123" s="74"/>
      <c r="AK123" s="74"/>
      <c r="AL123" s="74"/>
      <c r="AM123" s="74"/>
      <c r="AN123" s="74"/>
      <c r="AO123" s="74"/>
      <c r="AP123" s="74"/>
      <c r="AQ123" s="74"/>
      <c r="AR123" s="74"/>
      <c r="AS123" s="74"/>
      <c r="AT123" s="74"/>
      <c r="AU123" s="74"/>
      <c r="AV123" s="74"/>
      <c r="AW123" s="74"/>
      <c r="AX123" s="74"/>
      <c r="AY123" s="74"/>
      <c r="AZ123" s="74"/>
      <c r="BA123" s="74"/>
      <c r="BB123" s="74"/>
      <c r="BC123" s="74"/>
      <c r="BD123" s="74"/>
      <c r="BE123" s="74"/>
      <c r="BF123" s="74"/>
      <c r="BG123" s="74"/>
      <c r="BH123" s="74"/>
      <c r="BI123" s="74"/>
      <c r="BJ123" s="74"/>
      <c r="BK123" s="74"/>
      <c r="BL123" s="74"/>
      <c r="BM123" s="74"/>
      <c r="BN123" s="74"/>
      <c r="BO123" s="74"/>
      <c r="BP123" s="74"/>
      <c r="BQ123" s="74"/>
    </row>
    <row r="124" spans="1:69" ht="15.95" customHeight="1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/>
      <c r="AX124" s="74"/>
      <c r="AY124" s="74"/>
      <c r="AZ124" s="74"/>
      <c r="BA124" s="74"/>
      <c r="BB124" s="74"/>
      <c r="BC124" s="74"/>
      <c r="BD124" s="74"/>
      <c r="BE124" s="74"/>
      <c r="BF124" s="74"/>
      <c r="BG124" s="74"/>
      <c r="BH124" s="74"/>
      <c r="BI124" s="74"/>
      <c r="BJ124" s="74"/>
      <c r="BK124" s="74"/>
      <c r="BL124" s="74"/>
      <c r="BM124" s="74"/>
      <c r="BN124" s="74"/>
      <c r="BO124" s="74"/>
      <c r="BP124" s="74"/>
      <c r="BQ124" s="74"/>
    </row>
    <row r="125" spans="1:69" ht="15.95" customHeight="1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74"/>
      <c r="AH125" s="74"/>
      <c r="AI125" s="74"/>
      <c r="AJ125" s="74"/>
      <c r="AK125" s="74"/>
      <c r="AL125" s="74"/>
      <c r="AM125" s="74"/>
      <c r="AN125" s="74"/>
      <c r="AO125" s="74"/>
      <c r="AP125" s="74"/>
      <c r="AQ125" s="74"/>
      <c r="AR125" s="74"/>
      <c r="AS125" s="74"/>
      <c r="AT125" s="74"/>
      <c r="AU125" s="74"/>
      <c r="AV125" s="74"/>
      <c r="AW125" s="74"/>
      <c r="AX125" s="74"/>
      <c r="AY125" s="74"/>
      <c r="AZ125" s="74"/>
      <c r="BA125" s="74"/>
      <c r="BB125" s="74"/>
      <c r="BC125" s="74"/>
      <c r="BD125" s="74"/>
      <c r="BE125" s="74"/>
      <c r="BF125" s="74"/>
      <c r="BG125" s="74"/>
      <c r="BH125" s="74"/>
      <c r="BI125" s="74"/>
      <c r="BJ125" s="74"/>
      <c r="BK125" s="74"/>
      <c r="BL125" s="74"/>
      <c r="BM125" s="74"/>
      <c r="BN125" s="74"/>
      <c r="BO125" s="74"/>
      <c r="BP125" s="74"/>
      <c r="BQ125" s="74"/>
    </row>
    <row r="126" spans="1:69" ht="15.95" customHeight="1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  <c r="AC126" s="74"/>
      <c r="AD126" s="74"/>
      <c r="AE126" s="74"/>
      <c r="AF126" s="74"/>
      <c r="AG126" s="74"/>
      <c r="AH126" s="74"/>
      <c r="AI126" s="74"/>
      <c r="AJ126" s="74"/>
      <c r="AK126" s="74"/>
      <c r="AL126" s="74"/>
      <c r="AM126" s="74"/>
      <c r="AN126" s="74"/>
      <c r="AO126" s="74"/>
      <c r="AP126" s="74"/>
      <c r="AQ126" s="74"/>
      <c r="AR126" s="74"/>
      <c r="AS126" s="74"/>
      <c r="AT126" s="74"/>
      <c r="AU126" s="74"/>
      <c r="AV126" s="74"/>
      <c r="AW126" s="74"/>
      <c r="AX126" s="74"/>
      <c r="AY126" s="74"/>
      <c r="AZ126" s="74"/>
      <c r="BA126" s="74"/>
      <c r="BB126" s="74"/>
      <c r="BC126" s="74"/>
      <c r="BD126" s="74"/>
      <c r="BE126" s="74"/>
      <c r="BF126" s="74"/>
      <c r="BG126" s="74"/>
      <c r="BH126" s="74"/>
      <c r="BI126" s="74"/>
      <c r="BJ126" s="74"/>
      <c r="BK126" s="74"/>
      <c r="BL126" s="74"/>
      <c r="BM126" s="74"/>
      <c r="BN126" s="74"/>
      <c r="BO126" s="74"/>
      <c r="BP126" s="74"/>
      <c r="BQ126" s="74"/>
    </row>
    <row r="127" spans="1:69" ht="15.95" customHeight="1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  <c r="AC127" s="74"/>
      <c r="AD127" s="74"/>
      <c r="AE127" s="74"/>
      <c r="AF127" s="74"/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/>
      <c r="AX127" s="74"/>
      <c r="AY127" s="74"/>
      <c r="AZ127" s="74"/>
      <c r="BA127" s="74"/>
      <c r="BB127" s="74"/>
      <c r="BC127" s="74"/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/>
      <c r="BQ127" s="74"/>
    </row>
    <row r="128" spans="1:69" ht="15.95" customHeight="1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  <c r="AC128" s="74"/>
      <c r="AD128" s="74"/>
      <c r="AE128" s="74"/>
      <c r="AF128" s="74"/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74"/>
      <c r="AT128" s="74"/>
      <c r="AU128" s="74"/>
      <c r="AV128" s="74"/>
      <c r="AW128" s="74"/>
      <c r="AX128" s="74"/>
      <c r="AY128" s="74"/>
      <c r="AZ128" s="74"/>
      <c r="BA128" s="74"/>
      <c r="BB128" s="74"/>
      <c r="BC128" s="74"/>
      <c r="BD128" s="74"/>
      <c r="BE128" s="74"/>
      <c r="BF128" s="74"/>
      <c r="BG128" s="74"/>
      <c r="BH128" s="74"/>
      <c r="BI128" s="74"/>
      <c r="BJ128" s="74"/>
      <c r="BK128" s="74"/>
      <c r="BL128" s="74"/>
      <c r="BM128" s="74"/>
      <c r="BN128" s="74"/>
      <c r="BO128" s="74"/>
      <c r="BP128" s="74"/>
      <c r="BQ128" s="74"/>
    </row>
    <row r="129" spans="1:69" ht="15.95" customHeight="1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  <c r="AC129" s="74"/>
      <c r="AD129" s="74"/>
      <c r="AE129" s="74"/>
      <c r="AF129" s="74"/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/>
      <c r="AX129" s="74"/>
      <c r="AY129" s="74"/>
      <c r="AZ129" s="74"/>
      <c r="BA129" s="74"/>
      <c r="BB129" s="74"/>
      <c r="BC129" s="74"/>
      <c r="BD129" s="74"/>
      <c r="BE129" s="74"/>
      <c r="BF129" s="74"/>
      <c r="BG129" s="74"/>
      <c r="BH129" s="74"/>
      <c r="BI129" s="74"/>
      <c r="BJ129" s="74"/>
      <c r="BK129" s="74"/>
      <c r="BL129" s="74"/>
      <c r="BM129" s="74"/>
      <c r="BN129" s="74"/>
      <c r="BO129" s="74"/>
      <c r="BP129" s="74"/>
      <c r="BQ129" s="74"/>
    </row>
    <row r="130" spans="1:69" ht="15.95" customHeight="1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/>
      <c r="AY130" s="74"/>
      <c r="AZ130" s="74"/>
      <c r="BA130" s="74"/>
      <c r="BB130" s="74"/>
      <c r="BC130" s="74"/>
      <c r="BD130" s="74"/>
      <c r="BE130" s="74"/>
      <c r="BF130" s="74"/>
      <c r="BG130" s="74"/>
      <c r="BH130" s="74"/>
      <c r="BI130" s="74"/>
      <c r="BJ130" s="74"/>
      <c r="BK130" s="74"/>
      <c r="BL130" s="74"/>
      <c r="BM130" s="74"/>
      <c r="BN130" s="74"/>
      <c r="BO130" s="74"/>
      <c r="BP130" s="74"/>
      <c r="BQ130" s="74"/>
    </row>
    <row r="131" spans="1:69" ht="15.95" customHeight="1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  <c r="AC131" s="74"/>
      <c r="AD131" s="74"/>
      <c r="AE131" s="74"/>
      <c r="AF131" s="74"/>
      <c r="AG131" s="74"/>
      <c r="AH131" s="74"/>
      <c r="AI131" s="74"/>
      <c r="AJ131" s="74"/>
      <c r="AK131" s="74"/>
      <c r="AL131" s="74"/>
      <c r="AM131" s="74"/>
      <c r="AN131" s="74"/>
      <c r="AO131" s="74"/>
      <c r="AP131" s="74"/>
      <c r="AQ131" s="74"/>
      <c r="AR131" s="74"/>
      <c r="AS131" s="74"/>
      <c r="AT131" s="74"/>
      <c r="AU131" s="74"/>
      <c r="AV131" s="74"/>
      <c r="AW131" s="74"/>
      <c r="AX131" s="74"/>
      <c r="AY131" s="74"/>
      <c r="AZ131" s="74"/>
      <c r="BA131" s="74"/>
      <c r="BB131" s="74"/>
      <c r="BC131" s="74"/>
      <c r="BD131" s="74"/>
      <c r="BE131" s="74"/>
      <c r="BF131" s="74"/>
      <c r="BG131" s="74"/>
      <c r="BH131" s="74"/>
      <c r="BI131" s="74"/>
      <c r="BJ131" s="74"/>
      <c r="BK131" s="74"/>
      <c r="BL131" s="74"/>
      <c r="BM131" s="74"/>
      <c r="BN131" s="74"/>
      <c r="BO131" s="74"/>
      <c r="BP131" s="74"/>
      <c r="BQ131" s="74"/>
    </row>
    <row r="132" spans="1:69" ht="15.95" customHeight="1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  <c r="AM132" s="74"/>
      <c r="AN132" s="74"/>
      <c r="AO132" s="74"/>
      <c r="AP132" s="74"/>
      <c r="AQ132" s="74"/>
      <c r="AR132" s="74"/>
      <c r="AS132" s="74"/>
      <c r="AT132" s="74"/>
      <c r="AU132" s="74"/>
      <c r="AV132" s="74"/>
      <c r="AW132" s="74"/>
      <c r="AX132" s="74"/>
      <c r="AY132" s="74"/>
      <c r="AZ132" s="74"/>
      <c r="BA132" s="74"/>
      <c r="BB132" s="74"/>
      <c r="BC132" s="74"/>
      <c r="BD132" s="74"/>
      <c r="BE132" s="74"/>
      <c r="BF132" s="74"/>
      <c r="BG132" s="74"/>
      <c r="BH132" s="74"/>
      <c r="BI132" s="74"/>
      <c r="BJ132" s="74"/>
      <c r="BK132" s="74"/>
      <c r="BL132" s="74"/>
      <c r="BM132" s="74"/>
      <c r="BN132" s="74"/>
      <c r="BO132" s="74"/>
      <c r="BP132" s="74"/>
      <c r="BQ132" s="74"/>
    </row>
    <row r="133" spans="1:69" ht="15.95" customHeight="1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  <c r="AM133" s="74"/>
      <c r="AN133" s="74"/>
      <c r="AO133" s="74"/>
      <c r="AP133" s="74"/>
      <c r="AQ133" s="74"/>
      <c r="AR133" s="74"/>
      <c r="AS133" s="74"/>
      <c r="AT133" s="74"/>
      <c r="AU133" s="74"/>
      <c r="AV133" s="74"/>
      <c r="AW133" s="74"/>
      <c r="AX133" s="74"/>
      <c r="AY133" s="74"/>
      <c r="AZ133" s="74"/>
      <c r="BA133" s="74"/>
      <c r="BB133" s="74"/>
      <c r="BC133" s="74"/>
      <c r="BD133" s="74"/>
      <c r="BE133" s="74"/>
      <c r="BF133" s="74"/>
      <c r="BG133" s="74"/>
      <c r="BH133" s="74"/>
      <c r="BI133" s="74"/>
      <c r="BJ133" s="74"/>
      <c r="BK133" s="74"/>
      <c r="BL133" s="74"/>
      <c r="BM133" s="74"/>
      <c r="BN133" s="74"/>
      <c r="BO133" s="74"/>
      <c r="BP133" s="74"/>
      <c r="BQ133" s="74"/>
    </row>
    <row r="134" spans="1:69" ht="15.95" customHeight="1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74"/>
      <c r="AH134" s="74"/>
      <c r="AI134" s="74"/>
      <c r="AJ134" s="74"/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/>
      <c r="AY134" s="74"/>
      <c r="AZ134" s="74"/>
      <c r="BA134" s="74"/>
      <c r="BB134" s="74"/>
      <c r="BC134" s="74"/>
      <c r="BD134" s="74"/>
      <c r="BE134" s="74"/>
      <c r="BF134" s="74"/>
      <c r="BG134" s="74"/>
      <c r="BH134" s="74"/>
      <c r="BI134" s="74"/>
      <c r="BJ134" s="74"/>
      <c r="BK134" s="74"/>
      <c r="BL134" s="74"/>
      <c r="BM134" s="74"/>
      <c r="BN134" s="74"/>
      <c r="BO134" s="74"/>
      <c r="BP134" s="74"/>
      <c r="BQ134" s="74"/>
    </row>
    <row r="135" spans="1:69" ht="15.95" customHeight="1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/>
      <c r="AG135" s="74"/>
      <c r="AH135" s="74"/>
      <c r="AI135" s="74"/>
      <c r="AJ135" s="74"/>
      <c r="AK135" s="74"/>
      <c r="AL135" s="74"/>
      <c r="AM135" s="74"/>
      <c r="AN135" s="74"/>
      <c r="AO135" s="74"/>
      <c r="AP135" s="74"/>
      <c r="AQ135" s="74"/>
      <c r="AR135" s="74"/>
      <c r="AS135" s="74"/>
      <c r="AT135" s="74"/>
      <c r="AU135" s="74"/>
      <c r="AV135" s="74"/>
      <c r="AW135" s="74"/>
      <c r="AX135" s="74"/>
      <c r="AY135" s="74"/>
      <c r="AZ135" s="74"/>
      <c r="BA135" s="74"/>
      <c r="BB135" s="74"/>
      <c r="BC135" s="74"/>
      <c r="BD135" s="74"/>
      <c r="BE135" s="74"/>
      <c r="BF135" s="74"/>
      <c r="BG135" s="74"/>
      <c r="BH135" s="74"/>
      <c r="BI135" s="74"/>
      <c r="BJ135" s="74"/>
      <c r="BK135" s="74"/>
      <c r="BL135" s="74"/>
      <c r="BM135" s="74"/>
      <c r="BN135" s="74"/>
      <c r="BO135" s="74"/>
      <c r="BP135" s="74"/>
      <c r="BQ135" s="74"/>
    </row>
    <row r="136" spans="1:69" ht="15.95" customHeight="1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  <c r="AC136" s="74"/>
      <c r="AD136" s="74"/>
      <c r="AE136" s="74"/>
      <c r="AF136" s="74"/>
      <c r="AG136" s="74"/>
      <c r="AH136" s="74"/>
      <c r="AI136" s="74"/>
      <c r="AJ136" s="74"/>
      <c r="AK136" s="74"/>
      <c r="AL136" s="74"/>
      <c r="AM136" s="74"/>
      <c r="AN136" s="74"/>
      <c r="AO136" s="74"/>
      <c r="AP136" s="74"/>
      <c r="AQ136" s="74"/>
      <c r="AR136" s="74"/>
      <c r="AS136" s="74"/>
      <c r="AT136" s="74"/>
      <c r="AU136" s="74"/>
      <c r="AV136" s="74"/>
      <c r="AW136" s="74"/>
      <c r="AX136" s="74"/>
      <c r="AY136" s="74"/>
      <c r="AZ136" s="74"/>
      <c r="BA136" s="74"/>
      <c r="BB136" s="74"/>
      <c r="BC136" s="74"/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/>
      <c r="BO136" s="74"/>
      <c r="BP136" s="74"/>
      <c r="BQ136" s="74"/>
    </row>
    <row r="137" spans="1:69" ht="15.95" customHeight="1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74"/>
      <c r="AH137" s="74"/>
      <c r="AI137" s="74"/>
      <c r="AJ137" s="74"/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/>
      <c r="AY137" s="74"/>
      <c r="AZ137" s="74"/>
      <c r="BA137" s="74"/>
      <c r="BB137" s="74"/>
      <c r="BC137" s="74"/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/>
      <c r="BO137" s="74"/>
      <c r="BP137" s="74"/>
      <c r="BQ137" s="74"/>
    </row>
    <row r="138" spans="1:69" ht="15.95" customHeight="1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  <c r="AC138" s="74"/>
      <c r="AD138" s="74"/>
      <c r="AE138" s="74"/>
      <c r="AF138" s="74"/>
      <c r="AG138" s="74"/>
      <c r="AH138" s="74"/>
      <c r="AI138" s="74"/>
      <c r="AJ138" s="74"/>
      <c r="AK138" s="74"/>
      <c r="AL138" s="74"/>
      <c r="AM138" s="74"/>
      <c r="AN138" s="74"/>
      <c r="AO138" s="74"/>
      <c r="AP138" s="74"/>
      <c r="AQ138" s="74"/>
      <c r="AR138" s="74"/>
      <c r="AS138" s="74"/>
      <c r="AT138" s="74"/>
      <c r="AU138" s="74"/>
      <c r="AV138" s="74"/>
      <c r="AW138" s="74"/>
      <c r="AX138" s="74"/>
      <c r="AY138" s="74"/>
      <c r="AZ138" s="74"/>
      <c r="BA138" s="74"/>
      <c r="BB138" s="74"/>
      <c r="BC138" s="74"/>
      <c r="BD138" s="74"/>
      <c r="BE138" s="74"/>
      <c r="BF138" s="74"/>
      <c r="BG138" s="74"/>
      <c r="BH138" s="74"/>
      <c r="BI138" s="74"/>
      <c r="BJ138" s="74"/>
      <c r="BK138" s="74"/>
      <c r="BL138" s="74"/>
      <c r="BM138" s="74"/>
      <c r="BN138" s="74"/>
      <c r="BO138" s="74"/>
      <c r="BP138" s="74"/>
      <c r="BQ138" s="74"/>
    </row>
    <row r="139" spans="1:69" ht="15.95" customHeight="1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  <c r="AC139" s="74"/>
      <c r="AD139" s="74"/>
      <c r="AE139" s="74"/>
      <c r="AF139" s="74"/>
      <c r="AG139" s="74"/>
      <c r="AH139" s="74"/>
      <c r="AI139" s="74"/>
      <c r="AJ139" s="74"/>
      <c r="AK139" s="74"/>
      <c r="AL139" s="74"/>
      <c r="AM139" s="74"/>
      <c r="AN139" s="74"/>
      <c r="AO139" s="74"/>
      <c r="AP139" s="74"/>
      <c r="AQ139" s="74"/>
      <c r="AR139" s="74"/>
      <c r="AS139" s="74"/>
      <c r="AT139" s="74"/>
      <c r="AU139" s="74"/>
      <c r="AV139" s="74"/>
      <c r="AW139" s="74"/>
      <c r="AX139" s="74"/>
      <c r="AY139" s="74"/>
      <c r="AZ139" s="74"/>
      <c r="BA139" s="74"/>
      <c r="BB139" s="74"/>
      <c r="BC139" s="74"/>
      <c r="BD139" s="74"/>
      <c r="BE139" s="74"/>
      <c r="BF139" s="74"/>
      <c r="BG139" s="74"/>
      <c r="BH139" s="74"/>
      <c r="BI139" s="74"/>
      <c r="BJ139" s="74"/>
      <c r="BK139" s="74"/>
      <c r="BL139" s="74"/>
      <c r="BM139" s="74"/>
      <c r="BN139" s="74"/>
      <c r="BO139" s="74"/>
      <c r="BP139" s="74"/>
      <c r="BQ139" s="74"/>
    </row>
    <row r="140" spans="1:69" ht="15.95" customHeight="1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  <c r="AC140" s="74"/>
      <c r="AD140" s="74"/>
      <c r="AE140" s="74"/>
      <c r="AF140" s="74"/>
      <c r="AG140" s="74"/>
      <c r="AH140" s="74"/>
      <c r="AI140" s="74"/>
      <c r="AJ140" s="74"/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/>
      <c r="AY140" s="74"/>
      <c r="AZ140" s="74"/>
      <c r="BA140" s="74"/>
      <c r="BB140" s="74"/>
      <c r="BC140" s="74"/>
      <c r="BD140" s="74"/>
      <c r="BE140" s="74"/>
      <c r="BF140" s="74"/>
      <c r="BG140" s="74"/>
      <c r="BH140" s="74"/>
      <c r="BI140" s="74"/>
      <c r="BJ140" s="74"/>
      <c r="BK140" s="74"/>
      <c r="BL140" s="74"/>
      <c r="BM140" s="74"/>
      <c r="BN140" s="74"/>
      <c r="BO140" s="74"/>
      <c r="BP140" s="74"/>
      <c r="BQ140" s="74"/>
    </row>
    <row r="141" spans="1:69" ht="15.95" customHeight="1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74"/>
      <c r="AH141" s="74"/>
      <c r="AI141" s="74"/>
      <c r="AJ141" s="74"/>
      <c r="AK141" s="74"/>
      <c r="AL141" s="74"/>
      <c r="AM141" s="74"/>
      <c r="AN141" s="74"/>
      <c r="AO141" s="74"/>
      <c r="AP141" s="74"/>
      <c r="AQ141" s="74"/>
      <c r="AR141" s="74"/>
      <c r="AS141" s="74"/>
      <c r="AT141" s="74"/>
      <c r="AU141" s="74"/>
      <c r="AV141" s="74"/>
      <c r="AW141" s="74"/>
      <c r="AX141" s="74"/>
      <c r="AY141" s="74"/>
      <c r="AZ141" s="74"/>
      <c r="BA141" s="74"/>
      <c r="BB141" s="74"/>
      <c r="BC141" s="74"/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/>
      <c r="BQ141" s="74"/>
    </row>
    <row r="142" spans="1:69" ht="15.95" customHeight="1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74"/>
      <c r="AH142" s="74"/>
      <c r="AI142" s="74"/>
      <c r="AJ142" s="74"/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/>
      <c r="AY142" s="74"/>
      <c r="AZ142" s="74"/>
      <c r="BA142" s="74"/>
      <c r="BB142" s="74"/>
      <c r="BC142" s="74"/>
      <c r="BD142" s="74"/>
      <c r="BE142" s="74"/>
      <c r="BF142" s="74"/>
      <c r="BG142" s="74"/>
      <c r="BH142" s="74"/>
      <c r="BI142" s="74"/>
      <c r="BJ142" s="74"/>
      <c r="BK142" s="74"/>
      <c r="BL142" s="74"/>
      <c r="BM142" s="74"/>
      <c r="BN142" s="74"/>
      <c r="BO142" s="74"/>
      <c r="BP142" s="74"/>
      <c r="BQ142" s="74"/>
    </row>
    <row r="143" spans="1:69" ht="15.95" customHeight="1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  <c r="AE143" s="74"/>
      <c r="AF143" s="74"/>
      <c r="AG143" s="74"/>
      <c r="AH143" s="74"/>
      <c r="AI143" s="74"/>
      <c r="AJ143" s="74"/>
      <c r="AK143" s="74"/>
      <c r="AL143" s="74"/>
      <c r="AM143" s="74"/>
      <c r="AN143" s="74"/>
      <c r="AO143" s="74"/>
      <c r="AP143" s="74"/>
      <c r="AQ143" s="74"/>
      <c r="AR143" s="74"/>
      <c r="AS143" s="74"/>
      <c r="AT143" s="74"/>
      <c r="AU143" s="74"/>
      <c r="AV143" s="74"/>
      <c r="AW143" s="74"/>
      <c r="AX143" s="74"/>
      <c r="AY143" s="74"/>
      <c r="AZ143" s="74"/>
      <c r="BA143" s="74"/>
      <c r="BB143" s="74"/>
      <c r="BC143" s="74"/>
      <c r="BD143" s="74"/>
      <c r="BE143" s="74"/>
      <c r="BF143" s="74"/>
      <c r="BG143" s="74"/>
      <c r="BH143" s="74"/>
      <c r="BI143" s="74"/>
      <c r="BJ143" s="74"/>
      <c r="BK143" s="74"/>
      <c r="BL143" s="74"/>
      <c r="BM143" s="74"/>
      <c r="BN143" s="74"/>
      <c r="BO143" s="74"/>
      <c r="BP143" s="74"/>
      <c r="BQ143" s="74"/>
    </row>
    <row r="144" spans="1:69" ht="15.95" customHeight="1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74"/>
      <c r="AH144" s="74"/>
      <c r="AI144" s="74"/>
      <c r="AJ144" s="74"/>
      <c r="AK144" s="74"/>
      <c r="AL144" s="74"/>
      <c r="AM144" s="74"/>
      <c r="AN144" s="74"/>
      <c r="AO144" s="74"/>
      <c r="AP144" s="74"/>
      <c r="AQ144" s="74"/>
      <c r="AR144" s="74"/>
      <c r="AS144" s="74"/>
      <c r="AT144" s="74"/>
      <c r="AU144" s="74"/>
      <c r="AV144" s="74"/>
      <c r="AW144" s="74"/>
      <c r="AX144" s="74"/>
      <c r="AY144" s="74"/>
      <c r="AZ144" s="74"/>
      <c r="BA144" s="74"/>
      <c r="BB144" s="74"/>
      <c r="BC144" s="74"/>
      <c r="BD144" s="74"/>
      <c r="BE144" s="74"/>
      <c r="BF144" s="74"/>
      <c r="BG144" s="74"/>
      <c r="BH144" s="74"/>
      <c r="BI144" s="74"/>
      <c r="BJ144" s="74"/>
      <c r="BK144" s="74"/>
      <c r="BL144" s="74"/>
      <c r="BM144" s="74"/>
      <c r="BN144" s="74"/>
      <c r="BO144" s="74"/>
      <c r="BP144" s="74"/>
      <c r="BQ144" s="74"/>
    </row>
    <row r="145" spans="1:69" ht="15.95" customHeight="1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  <c r="AC145" s="74"/>
      <c r="AD145" s="74"/>
      <c r="AE145" s="74"/>
      <c r="AF145" s="74"/>
      <c r="AG145" s="74"/>
      <c r="AH145" s="74"/>
      <c r="AI145" s="74"/>
      <c r="AJ145" s="74"/>
      <c r="AK145" s="74"/>
      <c r="AL145" s="74"/>
      <c r="AM145" s="74"/>
      <c r="AN145" s="74"/>
      <c r="AO145" s="74"/>
      <c r="AP145" s="74"/>
      <c r="AQ145" s="74"/>
      <c r="AR145" s="74"/>
      <c r="AS145" s="74"/>
      <c r="AT145" s="74"/>
      <c r="AU145" s="74"/>
      <c r="AV145" s="74"/>
      <c r="AW145" s="74"/>
      <c r="AX145" s="74"/>
      <c r="AY145" s="74"/>
      <c r="AZ145" s="74"/>
      <c r="BA145" s="74"/>
      <c r="BB145" s="74"/>
      <c r="BC145" s="74"/>
      <c r="BD145" s="74"/>
      <c r="BE145" s="74"/>
      <c r="BF145" s="74"/>
      <c r="BG145" s="74"/>
      <c r="BH145" s="74"/>
      <c r="BI145" s="74"/>
      <c r="BJ145" s="74"/>
      <c r="BK145" s="74"/>
      <c r="BL145" s="74"/>
      <c r="BM145" s="74"/>
      <c r="BN145" s="74"/>
      <c r="BO145" s="74"/>
      <c r="BP145" s="74"/>
      <c r="BQ145" s="74"/>
    </row>
    <row r="146" spans="1:69" ht="15.95" customHeight="1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/>
      <c r="AG146" s="74"/>
      <c r="AH146" s="74"/>
      <c r="AI146" s="74"/>
      <c r="AJ146" s="74"/>
      <c r="AK146" s="74"/>
      <c r="AL146" s="74"/>
      <c r="AM146" s="74"/>
      <c r="AN146" s="74"/>
      <c r="AO146" s="74"/>
      <c r="AP146" s="74"/>
      <c r="AQ146" s="74"/>
      <c r="AR146" s="74"/>
      <c r="AS146" s="74"/>
      <c r="AT146" s="74"/>
      <c r="AU146" s="74"/>
      <c r="AV146" s="74"/>
      <c r="AW146" s="74"/>
      <c r="AX146" s="74"/>
      <c r="AY146" s="74"/>
      <c r="AZ146" s="74"/>
      <c r="BA146" s="74"/>
      <c r="BB146" s="74"/>
      <c r="BC146" s="74"/>
      <c r="BD146" s="74"/>
      <c r="BE146" s="74"/>
      <c r="BF146" s="74"/>
      <c r="BG146" s="74"/>
      <c r="BH146" s="74"/>
      <c r="BI146" s="74"/>
      <c r="BJ146" s="74"/>
      <c r="BK146" s="74"/>
      <c r="BL146" s="74"/>
      <c r="BM146" s="74"/>
      <c r="BN146" s="74"/>
      <c r="BO146" s="74"/>
      <c r="BP146" s="74"/>
      <c r="BQ146" s="74"/>
    </row>
    <row r="147" spans="1:69" ht="15.95" customHeight="1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  <c r="AC147" s="74"/>
      <c r="AD147" s="74"/>
      <c r="AE147" s="74"/>
      <c r="AF147" s="74"/>
      <c r="AG147" s="74"/>
      <c r="AH147" s="74"/>
      <c r="AI147" s="74"/>
      <c r="AJ147" s="74"/>
      <c r="AK147" s="74"/>
      <c r="AL147" s="74"/>
      <c r="AM147" s="74"/>
      <c r="AN147" s="74"/>
      <c r="AO147" s="74"/>
      <c r="AP147" s="74"/>
      <c r="AQ147" s="74"/>
      <c r="AR147" s="74"/>
      <c r="AS147" s="74"/>
      <c r="AT147" s="74"/>
      <c r="AU147" s="74"/>
      <c r="AV147" s="74"/>
      <c r="AW147" s="74"/>
      <c r="AX147" s="74"/>
      <c r="AY147" s="74"/>
      <c r="AZ147" s="74"/>
      <c r="BA147" s="74"/>
      <c r="BB147" s="74"/>
      <c r="BC147" s="74"/>
      <c r="BD147" s="74"/>
      <c r="BE147" s="74"/>
      <c r="BF147" s="74"/>
      <c r="BG147" s="74"/>
      <c r="BH147" s="74"/>
      <c r="BI147" s="74"/>
      <c r="BJ147" s="74"/>
      <c r="BK147" s="74"/>
      <c r="BL147" s="74"/>
      <c r="BM147" s="74"/>
      <c r="BN147" s="74"/>
      <c r="BO147" s="74"/>
      <c r="BP147" s="74"/>
      <c r="BQ147" s="74"/>
    </row>
    <row r="148" spans="1:69" ht="15.95" customHeight="1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74"/>
      <c r="AD148" s="74"/>
      <c r="AE148" s="74"/>
      <c r="AF148" s="74"/>
      <c r="AG148" s="74"/>
      <c r="AH148" s="74"/>
      <c r="AI148" s="74"/>
      <c r="AJ148" s="74"/>
      <c r="AK148" s="74"/>
      <c r="AL148" s="74"/>
      <c r="AM148" s="74"/>
      <c r="AN148" s="74"/>
      <c r="AO148" s="74"/>
      <c r="AP148" s="74"/>
      <c r="AQ148" s="74"/>
      <c r="AR148" s="74"/>
      <c r="AS148" s="74"/>
      <c r="AT148" s="74"/>
      <c r="AU148" s="74"/>
      <c r="AV148" s="74"/>
      <c r="AW148" s="74"/>
      <c r="AX148" s="74"/>
      <c r="AY148" s="74"/>
      <c r="AZ148" s="74"/>
      <c r="BA148" s="74"/>
      <c r="BB148" s="74"/>
      <c r="BC148" s="74"/>
      <c r="BD148" s="74"/>
      <c r="BE148" s="74"/>
      <c r="BF148" s="74"/>
      <c r="BG148" s="74"/>
      <c r="BH148" s="74"/>
      <c r="BI148" s="74"/>
      <c r="BJ148" s="74"/>
      <c r="BK148" s="74"/>
      <c r="BL148" s="74"/>
      <c r="BM148" s="74"/>
      <c r="BN148" s="74"/>
      <c r="BO148" s="74"/>
      <c r="BP148" s="74"/>
      <c r="BQ148" s="74"/>
    </row>
    <row r="149" spans="1:69" ht="15.95" customHeight="1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74"/>
      <c r="AN149" s="74"/>
      <c r="AO149" s="74"/>
      <c r="AP149" s="74"/>
      <c r="AQ149" s="74"/>
      <c r="AR149" s="74"/>
      <c r="AS149" s="74"/>
      <c r="AT149" s="74"/>
      <c r="AU149" s="74"/>
      <c r="AV149" s="74"/>
      <c r="AW149" s="74"/>
      <c r="AX149" s="74"/>
      <c r="AY149" s="74"/>
      <c r="AZ149" s="74"/>
      <c r="BA149" s="74"/>
      <c r="BB149" s="74"/>
      <c r="BC149" s="74"/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/>
      <c r="BO149" s="74"/>
      <c r="BP149" s="74"/>
      <c r="BQ149" s="74"/>
    </row>
    <row r="150" spans="1:69" ht="15.95" customHeight="1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  <c r="AC150" s="74"/>
      <c r="AD150" s="74"/>
      <c r="AE150" s="74"/>
      <c r="AF150" s="74"/>
      <c r="AG150" s="74"/>
      <c r="AH150" s="74"/>
      <c r="AI150" s="74"/>
      <c r="AJ150" s="74"/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/>
      <c r="AY150" s="74"/>
      <c r="AZ150" s="74"/>
      <c r="BA150" s="74"/>
      <c r="BB150" s="74"/>
      <c r="BC150" s="74"/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/>
      <c r="BQ150" s="74"/>
    </row>
    <row r="151" spans="1:69" ht="15.95" customHeight="1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74"/>
      <c r="AN151" s="74"/>
      <c r="AO151" s="74"/>
      <c r="AP151" s="74"/>
      <c r="AQ151" s="74"/>
      <c r="AR151" s="74"/>
      <c r="AS151" s="74"/>
      <c r="AT151" s="74"/>
      <c r="AU151" s="74"/>
      <c r="AV151" s="74"/>
      <c r="AW151" s="74"/>
      <c r="AX151" s="74"/>
      <c r="AY151" s="74"/>
      <c r="AZ151" s="74"/>
      <c r="BA151" s="74"/>
      <c r="BB151" s="74"/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/>
      <c r="BQ151" s="74"/>
    </row>
    <row r="152" spans="1:69" ht="15.95" customHeight="1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  <c r="AC152" s="74"/>
      <c r="AD152" s="74"/>
      <c r="AE152" s="74"/>
      <c r="AF152" s="74"/>
      <c r="AG152" s="74"/>
      <c r="AH152" s="74"/>
      <c r="AI152" s="74"/>
      <c r="AJ152" s="74"/>
      <c r="AK152" s="74"/>
      <c r="AL152" s="74"/>
      <c r="AM152" s="74"/>
      <c r="AN152" s="74"/>
      <c r="AO152" s="74"/>
      <c r="AP152" s="74"/>
      <c r="AQ152" s="74"/>
      <c r="AR152" s="74"/>
      <c r="AS152" s="74"/>
      <c r="AT152" s="74"/>
      <c r="AU152" s="74"/>
      <c r="AV152" s="74"/>
      <c r="AW152" s="74"/>
      <c r="AX152" s="74"/>
      <c r="AY152" s="74"/>
      <c r="AZ152" s="74"/>
      <c r="BA152" s="74"/>
      <c r="BB152" s="74"/>
      <c r="BC152" s="74"/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/>
      <c r="BO152" s="74"/>
      <c r="BP152" s="74"/>
      <c r="BQ152" s="74"/>
    </row>
    <row r="153" spans="1:69" ht="15.95" customHeight="1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  <c r="AC153" s="74"/>
      <c r="AD153" s="74"/>
      <c r="AE153" s="74"/>
      <c r="AF153" s="74"/>
      <c r="AG153" s="74"/>
      <c r="AH153" s="74"/>
      <c r="AI153" s="74"/>
      <c r="AJ153" s="74"/>
      <c r="AK153" s="74"/>
      <c r="AL153" s="74"/>
      <c r="AM153" s="74"/>
      <c r="AN153" s="74"/>
      <c r="AO153" s="74"/>
      <c r="AP153" s="74"/>
      <c r="AQ153" s="74"/>
      <c r="AR153" s="74"/>
      <c r="AS153" s="74"/>
      <c r="AT153" s="74"/>
      <c r="AU153" s="74"/>
      <c r="AV153" s="74"/>
      <c r="AW153" s="74"/>
      <c r="AX153" s="74"/>
      <c r="AY153" s="74"/>
      <c r="AZ153" s="74"/>
      <c r="BA153" s="74"/>
      <c r="BB153" s="74"/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/>
      <c r="BO153" s="74"/>
      <c r="BP153" s="74"/>
      <c r="BQ153" s="74"/>
    </row>
    <row r="154" spans="1:69" ht="15.95" customHeight="1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  <c r="AC154" s="74"/>
      <c r="AD154" s="74"/>
      <c r="AE154" s="74"/>
      <c r="AF154" s="74"/>
      <c r="AG154" s="74"/>
      <c r="AH154" s="74"/>
      <c r="AI154" s="74"/>
      <c r="AJ154" s="74"/>
      <c r="AK154" s="74"/>
      <c r="AL154" s="74"/>
      <c r="AM154" s="74"/>
      <c r="AN154" s="74"/>
      <c r="AO154" s="74"/>
      <c r="AP154" s="74"/>
      <c r="AQ154" s="74"/>
      <c r="AR154" s="74"/>
      <c r="AS154" s="74"/>
      <c r="AT154" s="74"/>
      <c r="AU154" s="74"/>
      <c r="AV154" s="74"/>
      <c r="AW154" s="74"/>
      <c r="AX154" s="74"/>
      <c r="AY154" s="74"/>
      <c r="AZ154" s="74"/>
      <c r="BA154" s="74"/>
      <c r="BB154" s="74"/>
      <c r="BC154" s="74"/>
      <c r="BD154" s="74"/>
      <c r="BE154" s="74"/>
      <c r="BF154" s="74"/>
      <c r="BG154" s="74"/>
      <c r="BH154" s="74"/>
      <c r="BI154" s="74"/>
      <c r="BJ154" s="74"/>
      <c r="BK154" s="74"/>
      <c r="BL154" s="74"/>
      <c r="BM154" s="74"/>
      <c r="BN154" s="74"/>
      <c r="BO154" s="74"/>
      <c r="BP154" s="74"/>
      <c r="BQ154" s="74"/>
    </row>
    <row r="155" spans="1:69" ht="15.95" customHeight="1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  <c r="AC155" s="74"/>
      <c r="AD155" s="74"/>
      <c r="AE155" s="74"/>
      <c r="AF155" s="74"/>
      <c r="AG155" s="74"/>
      <c r="AH155" s="74"/>
      <c r="AI155" s="74"/>
      <c r="AJ155" s="74"/>
      <c r="AK155" s="74"/>
      <c r="AL155" s="74"/>
      <c r="AM155" s="74"/>
      <c r="AN155" s="74"/>
      <c r="AO155" s="74"/>
      <c r="AP155" s="74"/>
      <c r="AQ155" s="74"/>
      <c r="AR155" s="74"/>
      <c r="AS155" s="74"/>
      <c r="AT155" s="74"/>
      <c r="AU155" s="74"/>
      <c r="AV155" s="74"/>
      <c r="AW155" s="74"/>
      <c r="AX155" s="74"/>
      <c r="AY155" s="74"/>
      <c r="AZ155" s="74"/>
      <c r="BA155" s="74"/>
      <c r="BB155" s="74"/>
      <c r="BC155" s="74"/>
      <c r="BD155" s="74"/>
      <c r="BE155" s="74"/>
      <c r="BF155" s="74"/>
      <c r="BG155" s="74"/>
      <c r="BH155" s="74"/>
      <c r="BI155" s="74"/>
      <c r="BJ155" s="74"/>
      <c r="BK155" s="74"/>
      <c r="BL155" s="74"/>
      <c r="BM155" s="74"/>
      <c r="BN155" s="74"/>
      <c r="BO155" s="74"/>
      <c r="BP155" s="74"/>
      <c r="BQ155" s="74"/>
    </row>
    <row r="156" spans="1:69" ht="15.95" customHeight="1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/>
      <c r="AG156" s="74"/>
      <c r="AH156" s="74"/>
      <c r="AI156" s="74"/>
      <c r="AJ156" s="74"/>
      <c r="AK156" s="74"/>
      <c r="AL156" s="74"/>
      <c r="AM156" s="74"/>
      <c r="AN156" s="74"/>
      <c r="AO156" s="74"/>
      <c r="AP156" s="74"/>
      <c r="AQ156" s="74"/>
      <c r="AR156" s="74"/>
      <c r="AS156" s="74"/>
      <c r="AT156" s="74"/>
      <c r="AU156" s="74"/>
      <c r="AV156" s="74"/>
      <c r="AW156" s="74"/>
      <c r="AX156" s="74"/>
      <c r="AY156" s="74"/>
      <c r="AZ156" s="74"/>
      <c r="BA156" s="74"/>
      <c r="BB156" s="74"/>
      <c r="BC156" s="74"/>
      <c r="BD156" s="74"/>
      <c r="BE156" s="74"/>
      <c r="BF156" s="74"/>
      <c r="BG156" s="74"/>
      <c r="BH156" s="74"/>
      <c r="BI156" s="74"/>
      <c r="BJ156" s="74"/>
      <c r="BK156" s="74"/>
      <c r="BL156" s="74"/>
      <c r="BM156" s="74"/>
      <c r="BN156" s="74"/>
      <c r="BO156" s="74"/>
      <c r="BP156" s="74"/>
      <c r="BQ156" s="74"/>
    </row>
    <row r="157" spans="1:69" ht="15.95" customHeight="1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74"/>
      <c r="AH157" s="74"/>
      <c r="AI157" s="74"/>
      <c r="AJ157" s="74"/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/>
      <c r="AY157" s="74"/>
      <c r="AZ157" s="74"/>
      <c r="BA157" s="74"/>
      <c r="BB157" s="74"/>
      <c r="BC157" s="74"/>
      <c r="BD157" s="74"/>
      <c r="BE157" s="74"/>
      <c r="BF157" s="74"/>
      <c r="BG157" s="74"/>
      <c r="BH157" s="74"/>
      <c r="BI157" s="74"/>
      <c r="BJ157" s="74"/>
      <c r="BK157" s="74"/>
      <c r="BL157" s="74"/>
      <c r="BM157" s="74"/>
      <c r="BN157" s="74"/>
      <c r="BO157" s="74"/>
      <c r="BP157" s="74"/>
      <c r="BQ157" s="74"/>
    </row>
    <row r="158" spans="1:69" ht="15.95" customHeight="1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  <c r="AC158" s="74"/>
      <c r="AD158" s="74"/>
      <c r="AE158" s="74"/>
      <c r="AF158" s="74"/>
      <c r="AG158" s="74"/>
      <c r="AH158" s="74"/>
      <c r="AI158" s="74"/>
      <c r="AJ158" s="74"/>
      <c r="AK158" s="74"/>
      <c r="AL158" s="74"/>
      <c r="AM158" s="74"/>
      <c r="AN158" s="74"/>
      <c r="AO158" s="74"/>
      <c r="AP158" s="74"/>
      <c r="AQ158" s="74"/>
      <c r="AR158" s="74"/>
      <c r="AS158" s="74"/>
      <c r="AT158" s="74"/>
      <c r="AU158" s="74"/>
      <c r="AV158" s="74"/>
      <c r="AW158" s="74"/>
      <c r="AX158" s="74"/>
      <c r="AY158" s="74"/>
      <c r="AZ158" s="74"/>
      <c r="BA158" s="74"/>
      <c r="BB158" s="74"/>
      <c r="BC158" s="74"/>
      <c r="BD158" s="74"/>
      <c r="BE158" s="74"/>
      <c r="BF158" s="74"/>
      <c r="BG158" s="74"/>
      <c r="BH158" s="74"/>
      <c r="BI158" s="74"/>
      <c r="BJ158" s="74"/>
      <c r="BK158" s="74"/>
      <c r="BL158" s="74"/>
      <c r="BM158" s="74"/>
      <c r="BN158" s="74"/>
      <c r="BO158" s="74"/>
      <c r="BP158" s="74"/>
      <c r="BQ158" s="74"/>
    </row>
    <row r="159" spans="1:69" ht="15.95" customHeight="1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74"/>
      <c r="AH159" s="74"/>
      <c r="AI159" s="74"/>
      <c r="AJ159" s="74"/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/>
      <c r="AY159" s="74"/>
      <c r="AZ159" s="74"/>
      <c r="BA159" s="74"/>
      <c r="BB159" s="74"/>
      <c r="BC159" s="74"/>
      <c r="BD159" s="74"/>
      <c r="BE159" s="74"/>
      <c r="BF159" s="74"/>
      <c r="BG159" s="74"/>
      <c r="BH159" s="74"/>
      <c r="BI159" s="74"/>
      <c r="BJ159" s="74"/>
      <c r="BK159" s="74"/>
      <c r="BL159" s="74"/>
      <c r="BM159" s="74"/>
      <c r="BN159" s="74"/>
      <c r="BO159" s="74"/>
      <c r="BP159" s="74"/>
      <c r="BQ159" s="74"/>
    </row>
    <row r="160" spans="1:69" ht="15.95" customHeight="1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  <c r="AC160" s="74"/>
      <c r="AD160" s="74"/>
      <c r="AE160" s="74"/>
      <c r="AF160" s="74"/>
      <c r="AG160" s="74"/>
      <c r="AH160" s="74"/>
      <c r="AI160" s="74"/>
      <c r="AJ160" s="74"/>
      <c r="AK160" s="74"/>
      <c r="AL160" s="74"/>
      <c r="AM160" s="74"/>
      <c r="AN160" s="74"/>
      <c r="AO160" s="74"/>
      <c r="AP160" s="74"/>
      <c r="AQ160" s="74"/>
      <c r="AR160" s="74"/>
      <c r="AS160" s="74"/>
      <c r="AT160" s="74"/>
      <c r="AU160" s="74"/>
      <c r="AV160" s="74"/>
      <c r="AW160" s="74"/>
      <c r="AX160" s="74"/>
      <c r="AY160" s="74"/>
      <c r="AZ160" s="74"/>
      <c r="BA160" s="74"/>
      <c r="BB160" s="74"/>
      <c r="BC160" s="74"/>
      <c r="BD160" s="74"/>
      <c r="BE160" s="74"/>
      <c r="BF160" s="74"/>
      <c r="BG160" s="74"/>
      <c r="BH160" s="74"/>
      <c r="BI160" s="74"/>
      <c r="BJ160" s="74"/>
      <c r="BK160" s="74"/>
      <c r="BL160" s="74"/>
      <c r="BM160" s="74"/>
      <c r="BN160" s="74"/>
      <c r="BO160" s="74"/>
      <c r="BP160" s="74"/>
      <c r="BQ160" s="74"/>
    </row>
    <row r="161" spans="1:69" ht="15.95" customHeight="1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/>
      <c r="AE161" s="74"/>
      <c r="AF161" s="74"/>
      <c r="AG161" s="74"/>
      <c r="AH161" s="74"/>
      <c r="AI161" s="74"/>
      <c r="AJ161" s="74"/>
      <c r="AK161" s="74"/>
      <c r="AL161" s="74"/>
      <c r="AM161" s="74"/>
      <c r="AN161" s="74"/>
      <c r="AO161" s="74"/>
      <c r="AP161" s="74"/>
      <c r="AQ161" s="74"/>
      <c r="AR161" s="74"/>
      <c r="AS161" s="74"/>
      <c r="AT161" s="74"/>
      <c r="AU161" s="74"/>
      <c r="AV161" s="74"/>
      <c r="AW161" s="74"/>
      <c r="AX161" s="74"/>
      <c r="AY161" s="74"/>
      <c r="AZ161" s="74"/>
      <c r="BA161" s="74"/>
      <c r="BB161" s="74"/>
      <c r="BC161" s="74"/>
      <c r="BD161" s="74"/>
      <c r="BE161" s="74"/>
      <c r="BF161" s="74"/>
      <c r="BG161" s="74"/>
      <c r="BH161" s="74"/>
      <c r="BI161" s="74"/>
      <c r="BJ161" s="74"/>
      <c r="BK161" s="74"/>
      <c r="BL161" s="74"/>
      <c r="BM161" s="74"/>
      <c r="BN161" s="74"/>
      <c r="BO161" s="74"/>
      <c r="BP161" s="74"/>
      <c r="BQ161" s="74"/>
    </row>
    <row r="162" spans="1:69" ht="15.95" customHeight="1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  <c r="AC162" s="74"/>
      <c r="AD162" s="74"/>
      <c r="AE162" s="74"/>
      <c r="AF162" s="74"/>
      <c r="AG162" s="74"/>
      <c r="AH162" s="74"/>
      <c r="AI162" s="74"/>
      <c r="AJ162" s="74"/>
      <c r="AK162" s="74"/>
      <c r="AL162" s="74"/>
      <c r="AM162" s="74"/>
      <c r="AN162" s="74"/>
      <c r="AO162" s="74"/>
      <c r="AP162" s="74"/>
      <c r="AQ162" s="74"/>
      <c r="AR162" s="74"/>
      <c r="AS162" s="74"/>
      <c r="AT162" s="74"/>
      <c r="AU162" s="74"/>
      <c r="AV162" s="74"/>
      <c r="AW162" s="74"/>
      <c r="AX162" s="74"/>
      <c r="AY162" s="74"/>
      <c r="AZ162" s="74"/>
      <c r="BA162" s="74"/>
      <c r="BB162" s="74"/>
      <c r="BC162" s="74"/>
      <c r="BD162" s="74"/>
      <c r="BE162" s="74"/>
      <c r="BF162" s="74"/>
      <c r="BG162" s="74"/>
      <c r="BH162" s="74"/>
      <c r="BI162" s="74"/>
      <c r="BJ162" s="74"/>
      <c r="BK162" s="74"/>
      <c r="BL162" s="74"/>
      <c r="BM162" s="74"/>
      <c r="BN162" s="74"/>
      <c r="BO162" s="74"/>
      <c r="BP162" s="74"/>
      <c r="BQ162" s="74"/>
    </row>
    <row r="163" spans="1:69" ht="15.95" customHeight="1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4"/>
      <c r="AZ163" s="74"/>
      <c r="BA163" s="74"/>
      <c r="BB163" s="74"/>
      <c r="BC163" s="74"/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</row>
    <row r="164" spans="1:69" ht="15.95" customHeight="1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  <c r="AC164" s="74"/>
      <c r="AD164" s="74"/>
      <c r="AE164" s="74"/>
      <c r="AF164" s="74"/>
      <c r="AG164" s="74"/>
      <c r="AH164" s="74"/>
      <c r="AI164" s="74"/>
      <c r="AJ164" s="74"/>
      <c r="AK164" s="74"/>
      <c r="AL164" s="74"/>
      <c r="AM164" s="74"/>
      <c r="AN164" s="74"/>
      <c r="AO164" s="74"/>
      <c r="AP164" s="74"/>
      <c r="AQ164" s="74"/>
      <c r="AR164" s="74"/>
      <c r="AS164" s="74"/>
      <c r="AT164" s="74"/>
      <c r="AU164" s="74"/>
      <c r="AV164" s="74"/>
      <c r="AW164" s="74"/>
      <c r="AX164" s="74"/>
      <c r="AY164" s="74"/>
      <c r="AZ164" s="74"/>
      <c r="BA164" s="74"/>
      <c r="BB164" s="74"/>
      <c r="BC164" s="74"/>
      <c r="BD164" s="74"/>
      <c r="BE164" s="74"/>
      <c r="BF164" s="74"/>
      <c r="BG164" s="74"/>
      <c r="BH164" s="74"/>
      <c r="BI164" s="74"/>
      <c r="BJ164" s="74"/>
      <c r="BK164" s="74"/>
      <c r="BL164" s="74"/>
      <c r="BM164" s="74"/>
      <c r="BN164" s="74"/>
      <c r="BO164" s="74"/>
      <c r="BP164" s="74"/>
      <c r="BQ164" s="74"/>
    </row>
    <row r="165" spans="1:69" ht="15.95" customHeight="1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4"/>
      <c r="AZ165" s="74"/>
      <c r="BA165" s="74"/>
      <c r="BB165" s="74"/>
      <c r="BC165" s="74"/>
      <c r="BD165" s="74"/>
      <c r="BE165" s="74"/>
      <c r="BF165" s="74"/>
      <c r="BG165" s="74"/>
      <c r="BH165" s="74"/>
      <c r="BI165" s="74"/>
      <c r="BJ165" s="74"/>
      <c r="BK165" s="74"/>
      <c r="BL165" s="74"/>
      <c r="BM165" s="74"/>
      <c r="BN165" s="74"/>
      <c r="BO165" s="74"/>
      <c r="BP165" s="74"/>
      <c r="BQ165" s="74"/>
    </row>
    <row r="166" spans="1:69" ht="15.95" customHeight="1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  <c r="AE166" s="74"/>
      <c r="AF166" s="74"/>
      <c r="AG166" s="74"/>
      <c r="AH166" s="74"/>
      <c r="AI166" s="74"/>
      <c r="AJ166" s="74"/>
      <c r="AK166" s="74"/>
      <c r="AL166" s="74"/>
      <c r="AM166" s="74"/>
      <c r="AN166" s="74"/>
      <c r="AO166" s="74"/>
      <c r="AP166" s="74"/>
      <c r="AQ166" s="74"/>
      <c r="AR166" s="74"/>
      <c r="AS166" s="74"/>
      <c r="AT166" s="74"/>
      <c r="AU166" s="74"/>
      <c r="AV166" s="74"/>
      <c r="AW166" s="74"/>
      <c r="AX166" s="74"/>
      <c r="AY166" s="74"/>
      <c r="AZ166" s="74"/>
      <c r="BA166" s="74"/>
      <c r="BB166" s="74"/>
      <c r="BC166" s="74"/>
      <c r="BD166" s="74"/>
      <c r="BE166" s="74"/>
      <c r="BF166" s="74"/>
      <c r="BG166" s="74"/>
      <c r="BH166" s="74"/>
      <c r="BI166" s="74"/>
      <c r="BJ166" s="74"/>
      <c r="BK166" s="74"/>
      <c r="BL166" s="74"/>
      <c r="BM166" s="74"/>
      <c r="BN166" s="74"/>
      <c r="BO166" s="74"/>
      <c r="BP166" s="74"/>
      <c r="BQ166" s="74"/>
    </row>
    <row r="167" spans="1:69" ht="15.95" customHeight="1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  <c r="AE167" s="74"/>
      <c r="AF167" s="74"/>
      <c r="AG167" s="74"/>
      <c r="AH167" s="74"/>
      <c r="AI167" s="74"/>
      <c r="AJ167" s="74"/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/>
      <c r="AY167" s="74"/>
      <c r="AZ167" s="74"/>
      <c r="BA167" s="74"/>
      <c r="BB167" s="74"/>
      <c r="BC167" s="74"/>
      <c r="BD167" s="74"/>
      <c r="BE167" s="74"/>
      <c r="BF167" s="74"/>
      <c r="BG167" s="74"/>
      <c r="BH167" s="74"/>
      <c r="BI167" s="74"/>
      <c r="BJ167" s="74"/>
      <c r="BK167" s="74"/>
      <c r="BL167" s="74"/>
      <c r="BM167" s="74"/>
      <c r="BN167" s="74"/>
      <c r="BO167" s="74"/>
      <c r="BP167" s="74"/>
      <c r="BQ167" s="74"/>
    </row>
    <row r="168" spans="1:69" ht="15.95" customHeight="1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  <c r="AE168" s="74"/>
      <c r="AF168" s="74"/>
      <c r="AG168" s="74"/>
      <c r="AH168" s="74"/>
      <c r="AI168" s="74"/>
      <c r="AJ168" s="74"/>
      <c r="AK168" s="74"/>
      <c r="AL168" s="74"/>
      <c r="AM168" s="74"/>
      <c r="AN168" s="74"/>
      <c r="AO168" s="74"/>
      <c r="AP168" s="74"/>
      <c r="AQ168" s="74"/>
      <c r="AR168" s="74"/>
      <c r="AS168" s="74"/>
      <c r="AT168" s="74"/>
      <c r="AU168" s="74"/>
      <c r="AV168" s="74"/>
      <c r="AW168" s="74"/>
      <c r="AX168" s="74"/>
      <c r="AY168" s="74"/>
      <c r="AZ168" s="74"/>
      <c r="BA168" s="74"/>
      <c r="BB168" s="74"/>
      <c r="BC168" s="74"/>
      <c r="BD168" s="74"/>
      <c r="BE168" s="74"/>
      <c r="BF168" s="74"/>
      <c r="BG168" s="74"/>
      <c r="BH168" s="74"/>
      <c r="BI168" s="74"/>
      <c r="BJ168" s="74"/>
      <c r="BK168" s="74"/>
      <c r="BL168" s="74"/>
      <c r="BM168" s="74"/>
      <c r="BN168" s="74"/>
      <c r="BO168" s="74"/>
      <c r="BP168" s="74"/>
      <c r="BQ168" s="74"/>
    </row>
    <row r="169" spans="1:69" ht="15.95" customHeight="1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  <c r="AE169" s="74"/>
      <c r="AF169" s="74"/>
      <c r="AG169" s="74"/>
      <c r="AH169" s="74"/>
      <c r="AI169" s="74"/>
      <c r="AJ169" s="74"/>
      <c r="AK169" s="74"/>
      <c r="AL169" s="74"/>
      <c r="AM169" s="74"/>
      <c r="AN169" s="74"/>
      <c r="AO169" s="74"/>
      <c r="AP169" s="74"/>
      <c r="AQ169" s="74"/>
      <c r="AR169" s="74"/>
      <c r="AS169" s="74"/>
      <c r="AT169" s="74"/>
      <c r="AU169" s="74"/>
      <c r="AV169" s="74"/>
      <c r="AW169" s="74"/>
      <c r="AX169" s="74"/>
      <c r="AY169" s="74"/>
      <c r="AZ169" s="74"/>
      <c r="BA169" s="74"/>
      <c r="BB169" s="74"/>
      <c r="BC169" s="74"/>
      <c r="BD169" s="74"/>
      <c r="BE169" s="74"/>
      <c r="BF169" s="74"/>
      <c r="BG169" s="74"/>
      <c r="BH169" s="74"/>
      <c r="BI169" s="74"/>
      <c r="BJ169" s="74"/>
      <c r="BK169" s="74"/>
      <c r="BL169" s="74"/>
      <c r="BM169" s="74"/>
      <c r="BN169" s="74"/>
      <c r="BO169" s="74"/>
      <c r="BP169" s="74"/>
      <c r="BQ169" s="74"/>
    </row>
    <row r="170" spans="1:69" ht="15.95" customHeight="1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  <c r="AE170" s="74"/>
      <c r="AF170" s="74"/>
      <c r="AG170" s="74"/>
      <c r="AH170" s="74"/>
      <c r="AI170" s="74"/>
      <c r="AJ170" s="74"/>
      <c r="AK170" s="74"/>
      <c r="AL170" s="74"/>
      <c r="AM170" s="74"/>
      <c r="AN170" s="74"/>
      <c r="AO170" s="74"/>
      <c r="AP170" s="74"/>
      <c r="AQ170" s="74"/>
      <c r="AR170" s="74"/>
      <c r="AS170" s="74"/>
      <c r="AT170" s="74"/>
      <c r="AU170" s="74"/>
      <c r="AV170" s="74"/>
      <c r="AW170" s="74"/>
      <c r="AX170" s="74"/>
      <c r="AY170" s="74"/>
      <c r="AZ170" s="74"/>
      <c r="BA170" s="74"/>
      <c r="BB170" s="74"/>
      <c r="BC170" s="74"/>
      <c r="BD170" s="74"/>
      <c r="BE170" s="74"/>
      <c r="BF170" s="74"/>
      <c r="BG170" s="74"/>
      <c r="BH170" s="74"/>
      <c r="BI170" s="74"/>
      <c r="BJ170" s="74"/>
      <c r="BK170" s="74"/>
      <c r="BL170" s="74"/>
      <c r="BM170" s="74"/>
      <c r="BN170" s="74"/>
      <c r="BO170" s="74"/>
      <c r="BP170" s="74"/>
      <c r="BQ170" s="74"/>
    </row>
    <row r="171" spans="1:69" ht="15.95" customHeight="1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  <c r="AE171" s="74"/>
      <c r="AF171" s="74"/>
      <c r="AG171" s="74"/>
      <c r="AH171" s="74"/>
      <c r="AI171" s="74"/>
      <c r="AJ171" s="74"/>
      <c r="AK171" s="74"/>
      <c r="AL171" s="74"/>
      <c r="AM171" s="74"/>
      <c r="AN171" s="74"/>
      <c r="AO171" s="74"/>
      <c r="AP171" s="74"/>
      <c r="AQ171" s="74"/>
      <c r="AR171" s="74"/>
      <c r="AS171" s="74"/>
      <c r="AT171" s="74"/>
      <c r="AU171" s="74"/>
      <c r="AV171" s="74"/>
      <c r="AW171" s="74"/>
      <c r="AX171" s="74"/>
      <c r="AY171" s="74"/>
      <c r="AZ171" s="74"/>
      <c r="BA171" s="74"/>
      <c r="BB171" s="74"/>
      <c r="BC171" s="74"/>
      <c r="BD171" s="74"/>
      <c r="BE171" s="74"/>
      <c r="BF171" s="74"/>
      <c r="BG171" s="74"/>
      <c r="BH171" s="74"/>
      <c r="BI171" s="74"/>
      <c r="BJ171" s="74"/>
      <c r="BK171" s="74"/>
      <c r="BL171" s="74"/>
      <c r="BM171" s="74"/>
      <c r="BN171" s="74"/>
      <c r="BO171" s="74"/>
      <c r="BP171" s="74"/>
      <c r="BQ171" s="74"/>
    </row>
    <row r="172" spans="1:69" ht="15.95" customHeight="1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  <c r="AE172" s="74"/>
      <c r="AF172" s="74"/>
      <c r="AG172" s="74"/>
      <c r="AH172" s="74"/>
      <c r="AI172" s="74"/>
      <c r="AJ172" s="74"/>
      <c r="AK172" s="74"/>
      <c r="AL172" s="74"/>
      <c r="AM172" s="74"/>
      <c r="AN172" s="74"/>
      <c r="AO172" s="74"/>
      <c r="AP172" s="74"/>
      <c r="AQ172" s="74"/>
      <c r="AR172" s="74"/>
      <c r="AS172" s="74"/>
      <c r="AT172" s="74"/>
      <c r="AU172" s="74"/>
      <c r="AV172" s="74"/>
      <c r="AW172" s="74"/>
      <c r="AX172" s="74"/>
      <c r="AY172" s="74"/>
      <c r="AZ172" s="74"/>
      <c r="BA172" s="74"/>
      <c r="BB172" s="74"/>
      <c r="BC172" s="74"/>
      <c r="BD172" s="74"/>
      <c r="BE172" s="74"/>
      <c r="BF172" s="74"/>
      <c r="BG172" s="74"/>
      <c r="BH172" s="74"/>
      <c r="BI172" s="74"/>
      <c r="BJ172" s="74"/>
      <c r="BK172" s="74"/>
      <c r="BL172" s="74"/>
      <c r="BM172" s="74"/>
      <c r="BN172" s="74"/>
      <c r="BO172" s="74"/>
      <c r="BP172" s="74"/>
      <c r="BQ172" s="74"/>
    </row>
    <row r="173" spans="1:69" ht="15.95" customHeight="1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  <c r="AE173" s="74"/>
      <c r="AF173" s="74"/>
      <c r="AG173" s="74"/>
      <c r="AH173" s="74"/>
      <c r="AI173" s="74"/>
      <c r="AJ173" s="74"/>
      <c r="AK173" s="74"/>
      <c r="AL173" s="74"/>
      <c r="AM173" s="74"/>
      <c r="AN173" s="74"/>
      <c r="AO173" s="74"/>
      <c r="AP173" s="74"/>
      <c r="AQ173" s="74"/>
      <c r="AR173" s="74"/>
      <c r="AS173" s="74"/>
      <c r="AT173" s="74"/>
      <c r="AU173" s="74"/>
      <c r="AV173" s="74"/>
      <c r="AW173" s="74"/>
      <c r="AX173" s="74"/>
      <c r="AY173" s="74"/>
      <c r="AZ173" s="74"/>
      <c r="BA173" s="74"/>
      <c r="BB173" s="74"/>
      <c r="BC173" s="74"/>
      <c r="BD173" s="74"/>
      <c r="BE173" s="74"/>
      <c r="BF173" s="74"/>
      <c r="BG173" s="74"/>
      <c r="BH173" s="74"/>
      <c r="BI173" s="74"/>
      <c r="BJ173" s="74"/>
      <c r="BK173" s="74"/>
      <c r="BL173" s="74"/>
      <c r="BM173" s="74"/>
      <c r="BN173" s="74"/>
      <c r="BO173" s="74"/>
      <c r="BP173" s="74"/>
      <c r="BQ173" s="74"/>
    </row>
    <row r="174" spans="1:69" ht="15.95" customHeight="1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  <c r="AE174" s="74"/>
      <c r="AF174" s="74"/>
      <c r="AG174" s="74"/>
      <c r="AH174" s="74"/>
      <c r="AI174" s="74"/>
      <c r="AJ174" s="74"/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/>
      <c r="AX174" s="74"/>
      <c r="AY174" s="74"/>
      <c r="AZ174" s="74"/>
      <c r="BA174" s="74"/>
      <c r="BB174" s="74"/>
      <c r="BC174" s="74"/>
      <c r="BD174" s="74"/>
      <c r="BE174" s="74"/>
      <c r="BF174" s="74"/>
      <c r="BG174" s="74"/>
      <c r="BH174" s="74"/>
      <c r="BI174" s="74"/>
      <c r="BJ174" s="74"/>
      <c r="BK174" s="74"/>
      <c r="BL174" s="74"/>
      <c r="BM174" s="74"/>
      <c r="BN174" s="74"/>
      <c r="BO174" s="74"/>
      <c r="BP174" s="74"/>
      <c r="BQ174" s="74"/>
    </row>
    <row r="175" spans="1:69" ht="15.95" customHeight="1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M175" s="74"/>
      <c r="AN175" s="74"/>
      <c r="AO175" s="74"/>
      <c r="AP175" s="74"/>
      <c r="AQ175" s="74"/>
      <c r="AR175" s="74"/>
      <c r="AS175" s="74"/>
      <c r="AT175" s="74"/>
      <c r="AU175" s="74"/>
      <c r="AV175" s="74"/>
      <c r="AW175" s="74"/>
      <c r="AX175" s="74"/>
      <c r="AY175" s="74"/>
      <c r="AZ175" s="74"/>
      <c r="BA175" s="74"/>
      <c r="BB175" s="74"/>
      <c r="BC175" s="74"/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/>
      <c r="BO175" s="74"/>
      <c r="BP175" s="74"/>
      <c r="BQ175" s="74"/>
    </row>
    <row r="176" spans="1:69" ht="15.95" customHeight="1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M176" s="74"/>
      <c r="AN176" s="74"/>
      <c r="AO176" s="74"/>
      <c r="AP176" s="74"/>
      <c r="AQ176" s="74"/>
      <c r="AR176" s="74"/>
      <c r="AS176" s="74"/>
      <c r="AT176" s="74"/>
      <c r="AU176" s="74"/>
      <c r="AV176" s="74"/>
      <c r="AW176" s="74"/>
      <c r="AX176" s="74"/>
      <c r="AY176" s="74"/>
      <c r="AZ176" s="74"/>
      <c r="BA176" s="74"/>
      <c r="BB176" s="74"/>
      <c r="BC176" s="74"/>
      <c r="BD176" s="74"/>
      <c r="BE176" s="74"/>
      <c r="BF176" s="74"/>
      <c r="BG176" s="74"/>
      <c r="BH176" s="74"/>
      <c r="BI176" s="74"/>
      <c r="BJ176" s="74"/>
      <c r="BK176" s="74"/>
      <c r="BL176" s="74"/>
      <c r="BM176" s="74"/>
      <c r="BN176" s="74"/>
      <c r="BO176" s="74"/>
      <c r="BP176" s="74"/>
      <c r="BQ176" s="74"/>
    </row>
    <row r="177" spans="1:69" ht="15.95" customHeight="1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  <c r="AE177" s="74"/>
      <c r="AF177" s="74"/>
      <c r="AG177" s="74"/>
      <c r="AH177" s="74"/>
      <c r="AI177" s="74"/>
      <c r="AJ177" s="74"/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/>
      <c r="AX177" s="74"/>
      <c r="AY177" s="74"/>
      <c r="AZ177" s="74"/>
      <c r="BA177" s="74"/>
      <c r="BB177" s="74"/>
      <c r="BC177" s="74"/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/>
      <c r="BQ177" s="74"/>
    </row>
    <row r="178" spans="1:69" ht="15.95" customHeight="1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M178" s="74"/>
      <c r="AN178" s="74"/>
      <c r="AO178" s="74"/>
      <c r="AP178" s="74"/>
      <c r="AQ178" s="74"/>
      <c r="AR178" s="74"/>
      <c r="AS178" s="74"/>
      <c r="AT178" s="74"/>
      <c r="AU178" s="74"/>
      <c r="AV178" s="74"/>
      <c r="AW178" s="74"/>
      <c r="AX178" s="74"/>
      <c r="AY178" s="74"/>
      <c r="AZ178" s="74"/>
      <c r="BA178" s="74"/>
      <c r="BB178" s="74"/>
      <c r="BC178" s="74"/>
      <c r="BD178" s="74"/>
      <c r="BE178" s="74"/>
      <c r="BF178" s="74"/>
      <c r="BG178" s="74"/>
      <c r="BH178" s="74"/>
      <c r="BI178" s="74"/>
      <c r="BJ178" s="74"/>
      <c r="BK178" s="74"/>
      <c r="BL178" s="74"/>
      <c r="BM178" s="74"/>
      <c r="BN178" s="74"/>
      <c r="BO178" s="74"/>
      <c r="BP178" s="74"/>
      <c r="BQ178" s="74"/>
    </row>
    <row r="179" spans="1:69" ht="15.95" customHeight="1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/>
      <c r="AY179" s="74"/>
      <c r="AZ179" s="74"/>
      <c r="BA179" s="74"/>
      <c r="BB179" s="74"/>
      <c r="BC179" s="74"/>
      <c r="BD179" s="74"/>
      <c r="BE179" s="74"/>
      <c r="BF179" s="74"/>
      <c r="BG179" s="74"/>
      <c r="BH179" s="74"/>
      <c r="BI179" s="74"/>
      <c r="BJ179" s="74"/>
      <c r="BK179" s="74"/>
      <c r="BL179" s="74"/>
      <c r="BM179" s="74"/>
      <c r="BN179" s="74"/>
      <c r="BO179" s="74"/>
      <c r="BP179" s="74"/>
      <c r="BQ179" s="74"/>
    </row>
    <row r="180" spans="1:69" ht="15.95" customHeight="1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  <c r="AM180" s="74"/>
      <c r="AN180" s="74"/>
      <c r="AO180" s="74"/>
      <c r="AP180" s="74"/>
      <c r="AQ180" s="74"/>
      <c r="AR180" s="74"/>
      <c r="AS180" s="74"/>
      <c r="AT180" s="74"/>
      <c r="AU180" s="74"/>
      <c r="AV180" s="74"/>
      <c r="AW180" s="74"/>
      <c r="AX180" s="74"/>
      <c r="AY180" s="74"/>
      <c r="AZ180" s="74"/>
      <c r="BA180" s="74"/>
      <c r="BB180" s="74"/>
      <c r="BC180" s="74"/>
      <c r="BD180" s="74"/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/>
      <c r="BP180" s="74"/>
      <c r="BQ180" s="74"/>
    </row>
    <row r="181" spans="1:69" ht="15.95" customHeight="1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74"/>
      <c r="AO181" s="74"/>
      <c r="AP181" s="74"/>
      <c r="AQ181" s="74"/>
      <c r="AR181" s="74"/>
      <c r="AS181" s="74"/>
      <c r="AT181" s="74"/>
      <c r="AU181" s="74"/>
      <c r="AV181" s="74"/>
      <c r="AW181" s="74"/>
      <c r="AX181" s="74"/>
      <c r="AY181" s="74"/>
      <c r="AZ181" s="74"/>
      <c r="BA181" s="74"/>
      <c r="BB181" s="74"/>
      <c r="BC181" s="74"/>
      <c r="BD181" s="74"/>
      <c r="BE181" s="74"/>
      <c r="BF181" s="74"/>
      <c r="BG181" s="74"/>
      <c r="BH181" s="74"/>
      <c r="BI181" s="74"/>
      <c r="BJ181" s="74"/>
      <c r="BK181" s="74"/>
      <c r="BL181" s="74"/>
      <c r="BM181" s="74"/>
      <c r="BN181" s="74"/>
      <c r="BO181" s="74"/>
      <c r="BP181" s="74"/>
      <c r="BQ181" s="74"/>
    </row>
    <row r="182" spans="1:69" ht="15.95" customHeight="1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/>
      <c r="AG182" s="74"/>
      <c r="AH182" s="74"/>
      <c r="AI182" s="74"/>
      <c r="AJ182" s="74"/>
      <c r="AK182" s="74"/>
      <c r="AL182" s="74"/>
      <c r="AM182" s="74"/>
      <c r="AN182" s="74"/>
      <c r="AO182" s="74"/>
      <c r="AP182" s="74"/>
      <c r="AQ182" s="74"/>
      <c r="AR182" s="74"/>
      <c r="AS182" s="74"/>
      <c r="AT182" s="74"/>
      <c r="AU182" s="74"/>
      <c r="AV182" s="74"/>
      <c r="AW182" s="74"/>
      <c r="AX182" s="74"/>
      <c r="AY182" s="74"/>
      <c r="AZ182" s="74"/>
      <c r="BA182" s="74"/>
      <c r="BB182" s="74"/>
      <c r="BC182" s="74"/>
      <c r="BD182" s="74"/>
      <c r="BE182" s="74"/>
      <c r="BF182" s="74"/>
      <c r="BG182" s="74"/>
      <c r="BH182" s="74"/>
      <c r="BI182" s="74"/>
      <c r="BJ182" s="74"/>
      <c r="BK182" s="74"/>
      <c r="BL182" s="74"/>
      <c r="BM182" s="74"/>
      <c r="BN182" s="74"/>
      <c r="BO182" s="74"/>
      <c r="BP182" s="74"/>
      <c r="BQ182" s="74"/>
    </row>
    <row r="183" spans="1:69" ht="15.95" customHeight="1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  <c r="AE183" s="74"/>
      <c r="AF183" s="74"/>
      <c r="AG183" s="74"/>
      <c r="AH183" s="74"/>
      <c r="AI183" s="74"/>
      <c r="AJ183" s="74"/>
      <c r="AK183" s="74"/>
      <c r="AL183" s="74"/>
      <c r="AM183" s="74"/>
      <c r="AN183" s="74"/>
      <c r="AO183" s="74"/>
      <c r="AP183" s="74"/>
      <c r="AQ183" s="74"/>
      <c r="AR183" s="74"/>
      <c r="AS183" s="74"/>
      <c r="AT183" s="74"/>
      <c r="AU183" s="74"/>
      <c r="AV183" s="74"/>
      <c r="AW183" s="74"/>
      <c r="AX183" s="74"/>
      <c r="AY183" s="74"/>
      <c r="AZ183" s="74"/>
      <c r="BA183" s="74"/>
      <c r="BB183" s="74"/>
      <c r="BC183" s="74"/>
      <c r="BD183" s="74"/>
      <c r="BE183" s="74"/>
      <c r="BF183" s="74"/>
      <c r="BG183" s="74"/>
      <c r="BH183" s="74"/>
      <c r="BI183" s="74"/>
      <c r="BJ183" s="74"/>
      <c r="BK183" s="74"/>
      <c r="BL183" s="74"/>
      <c r="BM183" s="74"/>
      <c r="BN183" s="74"/>
      <c r="BO183" s="74"/>
      <c r="BP183" s="74"/>
      <c r="BQ183" s="74"/>
    </row>
    <row r="184" spans="1:69" ht="15.95" customHeight="1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  <c r="AE184" s="74"/>
      <c r="AF184" s="74"/>
      <c r="AG184" s="74"/>
      <c r="AH184" s="74"/>
      <c r="AI184" s="74"/>
      <c r="AJ184" s="74"/>
      <c r="AK184" s="74"/>
      <c r="AL184" s="74"/>
      <c r="AM184" s="74"/>
      <c r="AN184" s="74"/>
      <c r="AO184" s="74"/>
      <c r="AP184" s="74"/>
      <c r="AQ184" s="74"/>
      <c r="AR184" s="74"/>
      <c r="AS184" s="74"/>
      <c r="AT184" s="74"/>
      <c r="AU184" s="74"/>
      <c r="AV184" s="74"/>
      <c r="AW184" s="74"/>
      <c r="AX184" s="74"/>
      <c r="AY184" s="74"/>
      <c r="AZ184" s="74"/>
      <c r="BA184" s="74"/>
      <c r="BB184" s="74"/>
      <c r="BC184" s="74"/>
      <c r="BD184" s="74"/>
      <c r="BE184" s="74"/>
      <c r="BF184" s="74"/>
      <c r="BG184" s="74"/>
      <c r="BH184" s="74"/>
      <c r="BI184" s="74"/>
      <c r="BJ184" s="74"/>
      <c r="BK184" s="74"/>
      <c r="BL184" s="74"/>
      <c r="BM184" s="74"/>
      <c r="BN184" s="74"/>
      <c r="BO184" s="74"/>
      <c r="BP184" s="74"/>
      <c r="BQ184" s="74"/>
    </row>
    <row r="185" spans="1:69" ht="15.95" customHeight="1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/>
      <c r="AG185" s="74"/>
      <c r="AH185" s="74"/>
      <c r="AI185" s="74"/>
      <c r="AJ185" s="74"/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/>
      <c r="AY185" s="74"/>
      <c r="AZ185" s="74"/>
      <c r="BA185" s="74"/>
      <c r="BB185" s="74"/>
      <c r="BC185" s="74"/>
      <c r="BD185" s="74"/>
      <c r="BE185" s="74"/>
      <c r="BF185" s="74"/>
      <c r="BG185" s="74"/>
      <c r="BH185" s="74"/>
      <c r="BI185" s="74"/>
      <c r="BJ185" s="74"/>
      <c r="BK185" s="74"/>
      <c r="BL185" s="74"/>
      <c r="BM185" s="74"/>
      <c r="BN185" s="74"/>
      <c r="BO185" s="74"/>
      <c r="BP185" s="74"/>
      <c r="BQ185" s="74"/>
    </row>
    <row r="186" spans="1:69" ht="15.95" customHeight="1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  <c r="AE186" s="74"/>
      <c r="AF186" s="74"/>
      <c r="AG186" s="74"/>
      <c r="AH186" s="74"/>
      <c r="AI186" s="74"/>
      <c r="AJ186" s="74"/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/>
      <c r="AY186" s="74"/>
      <c r="AZ186" s="74"/>
      <c r="BA186" s="74"/>
      <c r="BB186" s="74"/>
      <c r="BC186" s="74"/>
      <c r="BD186" s="74"/>
      <c r="BE186" s="74"/>
      <c r="BF186" s="74"/>
      <c r="BG186" s="74"/>
      <c r="BH186" s="74"/>
      <c r="BI186" s="74"/>
      <c r="BJ186" s="74"/>
      <c r="BK186" s="74"/>
      <c r="BL186" s="74"/>
      <c r="BM186" s="74"/>
      <c r="BN186" s="74"/>
      <c r="BO186" s="74"/>
      <c r="BP186" s="74"/>
      <c r="BQ186" s="74"/>
    </row>
    <row r="187" spans="1:69" ht="15.95" customHeight="1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/>
      <c r="AX187" s="74"/>
      <c r="AY187" s="74"/>
      <c r="AZ187" s="74"/>
      <c r="BA187" s="74"/>
      <c r="BB187" s="74"/>
      <c r="BC187" s="74"/>
      <c r="BD187" s="74"/>
      <c r="BE187" s="74"/>
      <c r="BF187" s="74"/>
      <c r="BG187" s="74"/>
      <c r="BH187" s="74"/>
      <c r="BI187" s="74"/>
      <c r="BJ187" s="74"/>
      <c r="BK187" s="74"/>
      <c r="BL187" s="74"/>
      <c r="BM187" s="74"/>
      <c r="BN187" s="74"/>
      <c r="BO187" s="74"/>
      <c r="BP187" s="74"/>
      <c r="BQ187" s="74"/>
    </row>
    <row r="188" spans="1:69" ht="15.95" customHeight="1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/>
      <c r="AG188" s="74"/>
      <c r="AH188" s="74"/>
      <c r="AI188" s="74"/>
      <c r="AJ188" s="74"/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/>
      <c r="AY188" s="74"/>
      <c r="AZ188" s="74"/>
      <c r="BA188" s="74"/>
      <c r="BB188" s="74"/>
      <c r="BC188" s="74"/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/>
      <c r="BO188" s="74"/>
      <c r="BP188" s="74"/>
      <c r="BQ188" s="74"/>
    </row>
    <row r="189" spans="1:69" ht="15.95" customHeight="1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  <c r="AE189" s="74"/>
      <c r="AF189" s="74"/>
      <c r="AG189" s="74"/>
      <c r="AH189" s="74"/>
      <c r="AI189" s="74"/>
      <c r="AJ189" s="74"/>
      <c r="AK189" s="74"/>
      <c r="AL189" s="74"/>
      <c r="AM189" s="74"/>
      <c r="AN189" s="74"/>
      <c r="AO189" s="74"/>
      <c r="AP189" s="74"/>
      <c r="AQ189" s="74"/>
      <c r="AR189" s="74"/>
      <c r="AS189" s="74"/>
      <c r="AT189" s="74"/>
      <c r="AU189" s="74"/>
      <c r="AV189" s="74"/>
      <c r="AW189" s="74"/>
      <c r="AX189" s="74"/>
      <c r="AY189" s="74"/>
      <c r="AZ189" s="74"/>
      <c r="BA189" s="74"/>
      <c r="BB189" s="74"/>
      <c r="BC189" s="74"/>
      <c r="BD189" s="74"/>
      <c r="BE189" s="74"/>
      <c r="BF189" s="74"/>
      <c r="BG189" s="74"/>
      <c r="BH189" s="74"/>
      <c r="BI189" s="74"/>
      <c r="BJ189" s="74"/>
      <c r="BK189" s="74"/>
      <c r="BL189" s="74"/>
      <c r="BM189" s="74"/>
      <c r="BN189" s="74"/>
      <c r="BO189" s="74"/>
      <c r="BP189" s="74"/>
      <c r="BQ189" s="74"/>
    </row>
    <row r="190" spans="1:69" ht="15.95" customHeight="1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  <c r="AE190" s="74"/>
      <c r="AF190" s="74"/>
      <c r="AG190" s="74"/>
      <c r="AH190" s="74"/>
      <c r="AI190" s="74"/>
      <c r="AJ190" s="74"/>
      <c r="AK190" s="74"/>
      <c r="AL190" s="74"/>
      <c r="AM190" s="74"/>
      <c r="AN190" s="74"/>
      <c r="AO190" s="74"/>
      <c r="AP190" s="74"/>
      <c r="AQ190" s="74"/>
      <c r="AR190" s="74"/>
      <c r="AS190" s="74"/>
      <c r="AT190" s="74"/>
      <c r="AU190" s="74"/>
      <c r="AV190" s="74"/>
      <c r="AW190" s="74"/>
      <c r="AX190" s="74"/>
      <c r="AY190" s="74"/>
      <c r="AZ190" s="74"/>
      <c r="BA190" s="74"/>
      <c r="BB190" s="74"/>
      <c r="BC190" s="74"/>
      <c r="BD190" s="74"/>
      <c r="BE190" s="74"/>
      <c r="BF190" s="74"/>
      <c r="BG190" s="74"/>
      <c r="BH190" s="74"/>
      <c r="BI190" s="74"/>
      <c r="BJ190" s="74"/>
      <c r="BK190" s="74"/>
      <c r="BL190" s="74"/>
      <c r="BM190" s="74"/>
      <c r="BN190" s="74"/>
      <c r="BO190" s="74"/>
      <c r="BP190" s="74"/>
      <c r="BQ190" s="74"/>
    </row>
    <row r="191" spans="1:69" ht="15.95" customHeight="1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/>
      <c r="AG191" s="74"/>
      <c r="AH191" s="74"/>
      <c r="AI191" s="74"/>
      <c r="AJ191" s="74"/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/>
      <c r="AY191" s="74"/>
      <c r="AZ191" s="74"/>
      <c r="BA191" s="74"/>
      <c r="BB191" s="74"/>
      <c r="BC191" s="74"/>
      <c r="BD191" s="74"/>
      <c r="BE191" s="74"/>
      <c r="BF191" s="74"/>
      <c r="BG191" s="74"/>
      <c r="BH191" s="74"/>
      <c r="BI191" s="74"/>
      <c r="BJ191" s="74"/>
      <c r="BK191" s="74"/>
      <c r="BL191" s="74"/>
      <c r="BM191" s="74"/>
      <c r="BN191" s="74"/>
      <c r="BO191" s="74"/>
      <c r="BP191" s="74"/>
      <c r="BQ191" s="74"/>
    </row>
    <row r="192" spans="1:69" ht="15.95" customHeight="1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  <c r="AE192" s="74"/>
      <c r="AF192" s="74"/>
      <c r="AG192" s="74"/>
      <c r="AH192" s="74"/>
      <c r="AI192" s="74"/>
      <c r="AJ192" s="74"/>
      <c r="AK192" s="74"/>
      <c r="AL192" s="74"/>
      <c r="AM192" s="74"/>
      <c r="AN192" s="74"/>
      <c r="AO192" s="74"/>
      <c r="AP192" s="74"/>
      <c r="AQ192" s="74"/>
      <c r="AR192" s="74"/>
      <c r="AS192" s="74"/>
      <c r="AT192" s="74"/>
      <c r="AU192" s="74"/>
      <c r="AV192" s="74"/>
      <c r="AW192" s="74"/>
      <c r="AX192" s="74"/>
      <c r="AY192" s="74"/>
      <c r="AZ192" s="74"/>
      <c r="BA192" s="74"/>
      <c r="BB192" s="74"/>
      <c r="BC192" s="74"/>
      <c r="BD192" s="74"/>
      <c r="BE192" s="74"/>
      <c r="BF192" s="74"/>
      <c r="BG192" s="74"/>
      <c r="BH192" s="74"/>
      <c r="BI192" s="74"/>
      <c r="BJ192" s="74"/>
      <c r="BK192" s="74"/>
      <c r="BL192" s="74"/>
      <c r="BM192" s="74"/>
      <c r="BN192" s="74"/>
      <c r="BO192" s="74"/>
      <c r="BP192" s="74"/>
      <c r="BQ192" s="74"/>
    </row>
    <row r="193" spans="1:69" ht="15.95" customHeight="1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  <c r="AE193" s="74"/>
      <c r="AF193" s="74"/>
      <c r="AG193" s="74"/>
      <c r="AH193" s="74"/>
      <c r="AI193" s="74"/>
      <c r="AJ193" s="74"/>
      <c r="AK193" s="74"/>
      <c r="AL193" s="74"/>
      <c r="AM193" s="74"/>
      <c r="AN193" s="74"/>
      <c r="AO193" s="74"/>
      <c r="AP193" s="74"/>
      <c r="AQ193" s="74"/>
      <c r="AR193" s="74"/>
      <c r="AS193" s="74"/>
      <c r="AT193" s="74"/>
      <c r="AU193" s="74"/>
      <c r="AV193" s="74"/>
      <c r="AW193" s="74"/>
      <c r="AX193" s="74"/>
      <c r="AY193" s="74"/>
      <c r="AZ193" s="74"/>
      <c r="BA193" s="74"/>
      <c r="BB193" s="74"/>
      <c r="BC193" s="74"/>
      <c r="BD193" s="74"/>
      <c r="BE193" s="74"/>
      <c r="BF193" s="74"/>
      <c r="BG193" s="74"/>
      <c r="BH193" s="74"/>
      <c r="BI193" s="74"/>
      <c r="BJ193" s="74"/>
      <c r="BK193" s="74"/>
      <c r="BL193" s="74"/>
      <c r="BM193" s="74"/>
      <c r="BN193" s="74"/>
      <c r="BO193" s="74"/>
      <c r="BP193" s="74"/>
      <c r="BQ193" s="74"/>
    </row>
    <row r="194" spans="1:69" ht="15.95" customHeight="1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  <c r="AC194" s="74"/>
      <c r="AD194" s="74"/>
      <c r="AE194" s="74"/>
      <c r="AF194" s="74"/>
      <c r="AG194" s="74"/>
      <c r="AH194" s="74"/>
      <c r="AI194" s="74"/>
      <c r="AJ194" s="74"/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/>
      <c r="AY194" s="74"/>
      <c r="AZ194" s="74"/>
      <c r="BA194" s="74"/>
      <c r="BB194" s="74"/>
      <c r="BC194" s="74"/>
      <c r="BD194" s="74"/>
      <c r="BE194" s="74"/>
      <c r="BF194" s="74"/>
      <c r="BG194" s="74"/>
      <c r="BH194" s="74"/>
      <c r="BI194" s="74"/>
      <c r="BJ194" s="74"/>
      <c r="BK194" s="74"/>
      <c r="BL194" s="74"/>
      <c r="BM194" s="74"/>
      <c r="BN194" s="74"/>
      <c r="BO194" s="74"/>
      <c r="BP194" s="74"/>
      <c r="BQ194" s="74"/>
    </row>
    <row r="195" spans="1:69" ht="15.95" customHeight="1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/>
      <c r="AG195" s="74"/>
      <c r="AH195" s="74"/>
      <c r="AI195" s="74"/>
      <c r="AJ195" s="74"/>
      <c r="AK195" s="74"/>
      <c r="AL195" s="74"/>
      <c r="AM195" s="74"/>
      <c r="AN195" s="74"/>
      <c r="AO195" s="74"/>
      <c r="AP195" s="74"/>
      <c r="AQ195" s="74"/>
      <c r="AR195" s="74"/>
      <c r="AS195" s="74"/>
      <c r="AT195" s="74"/>
      <c r="AU195" s="74"/>
      <c r="AV195" s="74"/>
      <c r="AW195" s="74"/>
      <c r="AX195" s="74"/>
      <c r="AY195" s="74"/>
      <c r="AZ195" s="74"/>
      <c r="BA195" s="74"/>
      <c r="BB195" s="74"/>
      <c r="BC195" s="74"/>
      <c r="BD195" s="74"/>
      <c r="BE195" s="74"/>
      <c r="BF195" s="74"/>
      <c r="BG195" s="74"/>
      <c r="BH195" s="74"/>
      <c r="BI195" s="74"/>
      <c r="BJ195" s="74"/>
      <c r="BK195" s="74"/>
      <c r="BL195" s="74"/>
      <c r="BM195" s="74"/>
      <c r="BN195" s="74"/>
      <c r="BO195" s="74"/>
      <c r="BP195" s="74"/>
      <c r="BQ195" s="74"/>
    </row>
    <row r="196" spans="1:69" ht="15.95" customHeight="1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/>
      <c r="AG196" s="74"/>
      <c r="AH196" s="74"/>
      <c r="AI196" s="74"/>
      <c r="AJ196" s="74"/>
      <c r="AK196" s="74"/>
      <c r="AL196" s="74"/>
      <c r="AM196" s="74"/>
      <c r="AN196" s="74"/>
      <c r="AO196" s="74"/>
      <c r="AP196" s="74"/>
      <c r="AQ196" s="74"/>
      <c r="AR196" s="74"/>
      <c r="AS196" s="74"/>
      <c r="AT196" s="74"/>
      <c r="AU196" s="74"/>
      <c r="AV196" s="74"/>
      <c r="AW196" s="74"/>
      <c r="AX196" s="74"/>
      <c r="AY196" s="74"/>
      <c r="AZ196" s="74"/>
      <c r="BA196" s="74"/>
      <c r="BB196" s="74"/>
      <c r="BC196" s="74"/>
      <c r="BD196" s="74"/>
      <c r="BE196" s="74"/>
      <c r="BF196" s="74"/>
      <c r="BG196" s="74"/>
      <c r="BH196" s="74"/>
      <c r="BI196" s="74"/>
      <c r="BJ196" s="74"/>
      <c r="BK196" s="74"/>
      <c r="BL196" s="74"/>
      <c r="BM196" s="74"/>
      <c r="BN196" s="74"/>
      <c r="BO196" s="74"/>
      <c r="BP196" s="74"/>
      <c r="BQ196" s="74"/>
    </row>
    <row r="197" spans="1:69" ht="15.95" customHeight="1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  <c r="AC197" s="74"/>
      <c r="AD197" s="74"/>
      <c r="AE197" s="74"/>
      <c r="AF197" s="74"/>
      <c r="AG197" s="74"/>
      <c r="AH197" s="74"/>
      <c r="AI197" s="74"/>
      <c r="AJ197" s="74"/>
      <c r="AK197" s="74"/>
      <c r="AL197" s="74"/>
      <c r="AM197" s="74"/>
      <c r="AN197" s="74"/>
      <c r="AO197" s="74"/>
      <c r="AP197" s="74"/>
      <c r="AQ197" s="74"/>
      <c r="AR197" s="74"/>
      <c r="AS197" s="74"/>
      <c r="AT197" s="74"/>
      <c r="AU197" s="74"/>
      <c r="AV197" s="74"/>
      <c r="AW197" s="74"/>
      <c r="AX197" s="74"/>
      <c r="AY197" s="74"/>
      <c r="AZ197" s="74"/>
      <c r="BA197" s="74"/>
      <c r="BB197" s="74"/>
      <c r="BC197" s="74"/>
      <c r="BD197" s="74"/>
      <c r="BE197" s="74"/>
      <c r="BF197" s="74"/>
      <c r="BG197" s="74"/>
      <c r="BH197" s="74"/>
      <c r="BI197" s="74"/>
      <c r="BJ197" s="74"/>
      <c r="BK197" s="74"/>
      <c r="BL197" s="74"/>
      <c r="BM197" s="74"/>
      <c r="BN197" s="74"/>
      <c r="BO197" s="74"/>
      <c r="BP197" s="74"/>
      <c r="BQ197" s="74"/>
    </row>
    <row r="198" spans="1:69" ht="15.95" customHeight="1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/>
      <c r="AG198" s="74"/>
      <c r="AH198" s="74"/>
      <c r="AI198" s="74"/>
      <c r="AJ198" s="74"/>
      <c r="AK198" s="74"/>
      <c r="AL198" s="74"/>
      <c r="AM198" s="74"/>
      <c r="AN198" s="74"/>
      <c r="AO198" s="74"/>
      <c r="AP198" s="74"/>
      <c r="AQ198" s="74"/>
      <c r="AR198" s="74"/>
      <c r="AS198" s="74"/>
      <c r="AT198" s="74"/>
      <c r="AU198" s="74"/>
      <c r="AV198" s="74"/>
      <c r="AW198" s="74"/>
      <c r="AX198" s="74"/>
      <c r="AY198" s="74"/>
      <c r="AZ198" s="74"/>
      <c r="BA198" s="74"/>
      <c r="BB198" s="74"/>
      <c r="BC198" s="74"/>
      <c r="BD198" s="74"/>
      <c r="BE198" s="74"/>
      <c r="BF198" s="74"/>
      <c r="BG198" s="74"/>
      <c r="BH198" s="74"/>
      <c r="BI198" s="74"/>
      <c r="BJ198" s="74"/>
      <c r="BK198" s="74"/>
      <c r="BL198" s="74"/>
      <c r="BM198" s="74"/>
      <c r="BN198" s="74"/>
      <c r="BO198" s="74"/>
      <c r="BP198" s="74"/>
      <c r="BQ198" s="74"/>
    </row>
    <row r="199" spans="1:69" ht="15.95" customHeight="1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/>
      <c r="AG199" s="74"/>
      <c r="AH199" s="74"/>
      <c r="AI199" s="74"/>
      <c r="AJ199" s="74"/>
      <c r="AK199" s="74"/>
      <c r="AL199" s="74"/>
      <c r="AM199" s="74"/>
      <c r="AN199" s="74"/>
      <c r="AO199" s="74"/>
      <c r="AP199" s="74"/>
      <c r="AQ199" s="74"/>
      <c r="AR199" s="74"/>
      <c r="AS199" s="74"/>
      <c r="AT199" s="74"/>
      <c r="AU199" s="74"/>
      <c r="AV199" s="74"/>
      <c r="AW199" s="74"/>
      <c r="AX199" s="74"/>
      <c r="AY199" s="74"/>
      <c r="AZ199" s="74"/>
      <c r="BA199" s="74"/>
      <c r="BB199" s="74"/>
      <c r="BC199" s="74"/>
      <c r="BD199" s="74"/>
      <c r="BE199" s="74"/>
      <c r="BF199" s="74"/>
      <c r="BG199" s="74"/>
      <c r="BH199" s="74"/>
      <c r="BI199" s="74"/>
      <c r="BJ199" s="74"/>
      <c r="BK199" s="74"/>
      <c r="BL199" s="74"/>
      <c r="BM199" s="74"/>
      <c r="BN199" s="74"/>
      <c r="BO199" s="74"/>
      <c r="BP199" s="74"/>
      <c r="BQ199" s="74"/>
    </row>
    <row r="200" spans="1:69" ht="15.95" customHeight="1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/>
      <c r="AE200" s="74"/>
      <c r="AF200" s="74"/>
      <c r="AG200" s="74"/>
      <c r="AH200" s="74"/>
      <c r="AI200" s="74"/>
      <c r="AJ200" s="74"/>
      <c r="AK200" s="74"/>
      <c r="AL200" s="74"/>
      <c r="AM200" s="74"/>
      <c r="AN200" s="74"/>
      <c r="AO200" s="74"/>
      <c r="AP200" s="74"/>
      <c r="AQ200" s="74"/>
      <c r="AR200" s="74"/>
      <c r="AS200" s="74"/>
      <c r="AT200" s="74"/>
      <c r="AU200" s="74"/>
      <c r="AV200" s="74"/>
      <c r="AW200" s="74"/>
      <c r="AX200" s="74"/>
      <c r="AY200" s="74"/>
      <c r="AZ200" s="74"/>
      <c r="BA200" s="74"/>
      <c r="BB200" s="74"/>
      <c r="BC200" s="74"/>
      <c r="BD200" s="74"/>
      <c r="BE200" s="74"/>
      <c r="BF200" s="74"/>
      <c r="BG200" s="74"/>
      <c r="BH200" s="74"/>
      <c r="BI200" s="74"/>
      <c r="BJ200" s="74"/>
      <c r="BK200" s="74"/>
      <c r="BL200" s="74"/>
      <c r="BM200" s="74"/>
      <c r="BN200" s="74"/>
      <c r="BO200" s="74"/>
      <c r="BP200" s="74"/>
      <c r="BQ200" s="74"/>
    </row>
    <row r="201" spans="1:69" ht="15.95" customHeight="1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  <c r="AC201" s="74"/>
      <c r="AD201" s="74"/>
      <c r="AE201" s="74"/>
      <c r="AF201" s="74"/>
      <c r="AG201" s="74"/>
      <c r="AH201" s="74"/>
      <c r="AI201" s="74"/>
      <c r="AJ201" s="74"/>
      <c r="AK201" s="74"/>
      <c r="AL201" s="74"/>
      <c r="AM201" s="74"/>
      <c r="AN201" s="74"/>
      <c r="AO201" s="74"/>
      <c r="AP201" s="74"/>
      <c r="AQ201" s="74"/>
      <c r="AR201" s="74"/>
      <c r="AS201" s="74"/>
      <c r="AT201" s="74"/>
      <c r="AU201" s="74"/>
      <c r="AV201" s="74"/>
      <c r="AW201" s="74"/>
      <c r="AX201" s="74"/>
      <c r="AY201" s="74"/>
      <c r="AZ201" s="74"/>
      <c r="BA201" s="74"/>
      <c r="BB201" s="74"/>
      <c r="BC201" s="74"/>
      <c r="BD201" s="74"/>
      <c r="BE201" s="74"/>
      <c r="BF201" s="74"/>
      <c r="BG201" s="74"/>
      <c r="BH201" s="74"/>
      <c r="BI201" s="74"/>
      <c r="BJ201" s="74"/>
      <c r="BK201" s="74"/>
      <c r="BL201" s="74"/>
      <c r="BM201" s="74"/>
      <c r="BN201" s="74"/>
      <c r="BO201" s="74"/>
      <c r="BP201" s="74"/>
      <c r="BQ201" s="74"/>
    </row>
    <row r="202" spans="1:69" ht="15.95" customHeight="1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/>
      <c r="AG202" s="74"/>
      <c r="AH202" s="74"/>
      <c r="AI202" s="74"/>
      <c r="AJ202" s="74"/>
      <c r="AK202" s="74"/>
      <c r="AL202" s="74"/>
      <c r="AM202" s="74"/>
      <c r="AN202" s="74"/>
      <c r="AO202" s="74"/>
      <c r="AP202" s="74"/>
      <c r="AQ202" s="74"/>
      <c r="AR202" s="74"/>
      <c r="AS202" s="74"/>
      <c r="AT202" s="74"/>
      <c r="AU202" s="74"/>
      <c r="AV202" s="74"/>
      <c r="AW202" s="74"/>
      <c r="AX202" s="74"/>
      <c r="AY202" s="74"/>
      <c r="AZ202" s="74"/>
      <c r="BA202" s="74"/>
      <c r="BB202" s="74"/>
      <c r="BC202" s="74"/>
      <c r="BD202" s="74"/>
      <c r="BE202" s="74"/>
      <c r="BF202" s="74"/>
      <c r="BG202" s="74"/>
      <c r="BH202" s="74"/>
      <c r="BI202" s="74"/>
      <c r="BJ202" s="74"/>
      <c r="BK202" s="74"/>
      <c r="BL202" s="74"/>
      <c r="BM202" s="74"/>
      <c r="BN202" s="74"/>
      <c r="BO202" s="74"/>
      <c r="BP202" s="74"/>
      <c r="BQ202" s="74"/>
    </row>
    <row r="203" spans="1:69" ht="15.95" customHeight="1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  <c r="AC203" s="74"/>
      <c r="AD203" s="74"/>
      <c r="AE203" s="74"/>
      <c r="AF203" s="74"/>
      <c r="AG203" s="74"/>
      <c r="AH203" s="74"/>
      <c r="AI203" s="74"/>
      <c r="AJ203" s="74"/>
      <c r="AK203" s="74"/>
      <c r="AL203" s="74"/>
      <c r="AM203" s="74"/>
      <c r="AN203" s="74"/>
      <c r="AO203" s="74"/>
      <c r="AP203" s="74"/>
      <c r="AQ203" s="74"/>
      <c r="AR203" s="74"/>
      <c r="AS203" s="74"/>
      <c r="AT203" s="74"/>
      <c r="AU203" s="74"/>
      <c r="AV203" s="74"/>
      <c r="AW203" s="74"/>
      <c r="AX203" s="74"/>
      <c r="AY203" s="74"/>
      <c r="AZ203" s="74"/>
      <c r="BA203" s="74"/>
      <c r="BB203" s="74"/>
      <c r="BC203" s="74"/>
      <c r="BD203" s="74"/>
      <c r="BE203" s="74"/>
      <c r="BF203" s="74"/>
      <c r="BG203" s="74"/>
      <c r="BH203" s="74"/>
      <c r="BI203" s="74"/>
      <c r="BJ203" s="74"/>
      <c r="BK203" s="74"/>
      <c r="BL203" s="74"/>
      <c r="BM203" s="74"/>
      <c r="BN203" s="74"/>
      <c r="BO203" s="74"/>
      <c r="BP203" s="74"/>
      <c r="BQ203" s="74"/>
    </row>
    <row r="204" spans="1:69" ht="15.95" customHeight="1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  <c r="AC204" s="74"/>
      <c r="AD204" s="74"/>
      <c r="AE204" s="74"/>
      <c r="AF204" s="74"/>
      <c r="AG204" s="74"/>
      <c r="AH204" s="74"/>
      <c r="AI204" s="74"/>
      <c r="AJ204" s="74"/>
      <c r="AK204" s="74"/>
      <c r="AL204" s="74"/>
      <c r="AM204" s="74"/>
      <c r="AN204" s="74"/>
      <c r="AO204" s="74"/>
      <c r="AP204" s="74"/>
      <c r="AQ204" s="74"/>
      <c r="AR204" s="74"/>
      <c r="AS204" s="74"/>
      <c r="AT204" s="74"/>
      <c r="AU204" s="74"/>
      <c r="AV204" s="74"/>
      <c r="AW204" s="74"/>
      <c r="AX204" s="74"/>
      <c r="AY204" s="74"/>
      <c r="AZ204" s="74"/>
      <c r="BA204" s="74"/>
      <c r="BB204" s="74"/>
      <c r="BC204" s="74"/>
      <c r="BD204" s="74"/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/>
      <c r="BP204" s="74"/>
      <c r="BQ204" s="74"/>
    </row>
  </sheetData>
  <mergeCells count="52">
    <mergeCell ref="J74:J80"/>
    <mergeCell ref="D33:D40"/>
    <mergeCell ref="F33:F40"/>
    <mergeCell ref="H33:H40"/>
    <mergeCell ref="J33:J40"/>
    <mergeCell ref="D58:D63"/>
    <mergeCell ref="F58:F63"/>
    <mergeCell ref="H58:H63"/>
    <mergeCell ref="J58:J63"/>
    <mergeCell ref="E81:F81"/>
    <mergeCell ref="G81:H81"/>
    <mergeCell ref="A66:A81"/>
    <mergeCell ref="C81:D81"/>
    <mergeCell ref="D74:D80"/>
    <mergeCell ref="F74:F80"/>
    <mergeCell ref="H74:H80"/>
    <mergeCell ref="A7:A8"/>
    <mergeCell ref="C41:D41"/>
    <mergeCell ref="G7:H7"/>
    <mergeCell ref="C7:D7"/>
    <mergeCell ref="A25:A41"/>
    <mergeCell ref="C23:D23"/>
    <mergeCell ref="A9:A23"/>
    <mergeCell ref="E23:F23"/>
    <mergeCell ref="B25:B32"/>
    <mergeCell ref="B9:B16"/>
    <mergeCell ref="A83:A90"/>
    <mergeCell ref="A43:A48"/>
    <mergeCell ref="B50:B57"/>
    <mergeCell ref="B66:B73"/>
    <mergeCell ref="B83:J90"/>
    <mergeCell ref="C64:D64"/>
    <mergeCell ref="E64:F64"/>
    <mergeCell ref="G64:H64"/>
    <mergeCell ref="I64:J64"/>
    <mergeCell ref="A50:A64"/>
    <mergeCell ref="B43:J48"/>
    <mergeCell ref="I81:J81"/>
    <mergeCell ref="I23:J23"/>
    <mergeCell ref="E41:F41"/>
    <mergeCell ref="G23:H23"/>
    <mergeCell ref="G41:H41"/>
    <mergeCell ref="I41:J41"/>
    <mergeCell ref="I7:J7"/>
    <mergeCell ref="E7:F7"/>
    <mergeCell ref="B7:B8"/>
    <mergeCell ref="F1:H1"/>
    <mergeCell ref="C1:D1"/>
    <mergeCell ref="D17:D22"/>
    <mergeCell ref="F17:F22"/>
    <mergeCell ref="H17:H22"/>
    <mergeCell ref="J17:J22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5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55"/>
      <c r="C4" s="12">
        <v>8</v>
      </c>
      <c r="D4" s="13">
        <f>(D10/0.85*0.25)</f>
        <v>26.243249324932496</v>
      </c>
      <c r="E4" s="12">
        <v>8</v>
      </c>
      <c r="F4" s="13">
        <f>D4</f>
        <v>26.243249324932496</v>
      </c>
      <c r="G4" s="12">
        <v>8</v>
      </c>
      <c r="H4" s="13">
        <f>D4</f>
        <v>26.243249324932496</v>
      </c>
      <c r="I4" s="12">
        <v>8</v>
      </c>
      <c r="J4" s="13">
        <f>D4</f>
        <v>26.243249324932496</v>
      </c>
    </row>
    <row r="5" spans="1:10" ht="15.95" customHeight="1">
      <c r="A5" s="151"/>
      <c r="B5" s="155"/>
      <c r="C5" s="14">
        <v>5</v>
      </c>
      <c r="D5" s="13">
        <f>(D10/0.85*0.4)</f>
        <v>41.989198919891997</v>
      </c>
      <c r="E5" s="14">
        <v>5</v>
      </c>
      <c r="F5" s="13">
        <f>(F10/0.9*0.4)</f>
        <v>41.989198919891997</v>
      </c>
      <c r="G5" s="14">
        <v>5</v>
      </c>
      <c r="H5" s="13">
        <f>(D10/0.85*0.4)</f>
        <v>41.989198919891997</v>
      </c>
      <c r="I5" s="14" t="s">
        <v>1</v>
      </c>
      <c r="J5" s="13" t="s">
        <v>1</v>
      </c>
    </row>
    <row r="6" spans="1:10" ht="15.95" customHeight="1">
      <c r="A6" s="151"/>
      <c r="B6" s="155"/>
      <c r="C6" s="14">
        <v>5</v>
      </c>
      <c r="D6" s="13">
        <f>(D10/0.85*0.475)</f>
        <v>49.862173717371739</v>
      </c>
      <c r="E6" s="14">
        <v>5</v>
      </c>
      <c r="F6" s="13">
        <f>(F10/0.9*0.5)</f>
        <v>52.486498649864991</v>
      </c>
      <c r="G6" s="14">
        <v>5</v>
      </c>
      <c r="H6" s="13">
        <f>(D10/0.85*0.55)</f>
        <v>57.735148514851495</v>
      </c>
      <c r="I6" s="14" t="s">
        <v>1</v>
      </c>
      <c r="J6" s="13" t="s">
        <v>1</v>
      </c>
    </row>
    <row r="7" spans="1:10" ht="15.95" customHeight="1" thickBot="1">
      <c r="A7" s="151"/>
      <c r="B7" s="155"/>
      <c r="C7" s="15">
        <v>3</v>
      </c>
      <c r="D7" s="16">
        <f>(D10/0.85*0.55)</f>
        <v>57.735148514851495</v>
      </c>
      <c r="E7" s="17">
        <v>3</v>
      </c>
      <c r="F7" s="16">
        <f>(F10/0.9*0.6)</f>
        <v>62.983798379837985</v>
      </c>
      <c r="G7" s="17">
        <v>3</v>
      </c>
      <c r="H7" s="16">
        <f>(D10/0.85*0.65)</f>
        <v>68.232448244824496</v>
      </c>
      <c r="I7" s="15" t="s">
        <v>1</v>
      </c>
      <c r="J7" s="18" t="s">
        <v>1</v>
      </c>
    </row>
    <row r="8" spans="1:10" ht="15.95" customHeight="1">
      <c r="A8" s="151"/>
      <c r="B8" s="155"/>
      <c r="C8" s="48">
        <v>5</v>
      </c>
      <c r="D8" s="49">
        <f>(D10/0.85*0.65)</f>
        <v>68.232448244824496</v>
      </c>
      <c r="E8" s="48">
        <v>3</v>
      </c>
      <c r="F8" s="49">
        <f>(D10/0.85*0.7)</f>
        <v>73.481098109810986</v>
      </c>
      <c r="G8" s="48">
        <v>5</v>
      </c>
      <c r="H8" s="49">
        <f>(D10/0.85*0.75)</f>
        <v>78.72974797479749</v>
      </c>
      <c r="I8" s="48">
        <v>5</v>
      </c>
      <c r="J8" s="49">
        <f>(D10/0.85*0.4)</f>
        <v>41.989198919891997</v>
      </c>
    </row>
    <row r="9" spans="1:10" ht="15.95" customHeight="1">
      <c r="A9" s="151"/>
      <c r="B9" s="155"/>
      <c r="C9" s="50">
        <v>5</v>
      </c>
      <c r="D9" s="51">
        <f>(D10/0.85*0.75)</f>
        <v>78.72974797479749</v>
      </c>
      <c r="E9" s="50">
        <v>3</v>
      </c>
      <c r="F9" s="51">
        <f>(D10/0.85*0.8)</f>
        <v>83.978397839783995</v>
      </c>
      <c r="G9" s="50">
        <v>3</v>
      </c>
      <c r="H9" s="51">
        <f>(D10/0.85*0.85)</f>
        <v>89.227047704770484</v>
      </c>
      <c r="I9" s="50">
        <v>5</v>
      </c>
      <c r="J9" s="51">
        <f>(D10/0.85*0.5)</f>
        <v>52.486498649864991</v>
      </c>
    </row>
    <row r="10" spans="1:10" ht="15.95" customHeight="1" thickBot="1">
      <c r="A10" s="151"/>
      <c r="B10" s="156"/>
      <c r="C10" s="52" t="s">
        <v>13</v>
      </c>
      <c r="D10" s="53">
        <f>('1. ciklus'!E2*0.933*0.85)</f>
        <v>89.227047704770484</v>
      </c>
      <c r="E10" s="52" t="s">
        <v>14</v>
      </c>
      <c r="F10" s="53">
        <f>(D10/0.85*0.9)</f>
        <v>94.475697569756989</v>
      </c>
      <c r="G10" s="52" t="s">
        <v>15</v>
      </c>
      <c r="H10" s="53">
        <f>(D10/0.85*0.95)</f>
        <v>99.724347434743478</v>
      </c>
      <c r="I10" s="54">
        <v>5</v>
      </c>
      <c r="J10" s="53">
        <f>(D10/0.85*0.6)</f>
        <v>62.983798379837985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20" t="s">
        <v>16</v>
      </c>
      <c r="D18" s="11">
        <v>20</v>
      </c>
      <c r="E18" s="20" t="s">
        <v>16</v>
      </c>
      <c r="F18" s="11">
        <v>20</v>
      </c>
      <c r="G18" s="20" t="s">
        <v>16</v>
      </c>
      <c r="H18" s="11">
        <v>20</v>
      </c>
      <c r="I18" s="20" t="s">
        <v>16</v>
      </c>
      <c r="J18" s="11">
        <v>20</v>
      </c>
    </row>
    <row r="19" spans="1:10" ht="15.95" customHeight="1">
      <c r="A19" s="132"/>
      <c r="B19" s="135"/>
      <c r="C19" s="22" t="s">
        <v>17</v>
      </c>
      <c r="D19" s="13">
        <f>(D25/0.85*0.3)</f>
        <v>31.491899189918993</v>
      </c>
      <c r="E19" s="22" t="s">
        <v>17</v>
      </c>
      <c r="F19" s="13">
        <f>D19</f>
        <v>31.491899189918993</v>
      </c>
      <c r="G19" s="22" t="s">
        <v>17</v>
      </c>
      <c r="H19" s="13">
        <f>D19</f>
        <v>31.491899189918993</v>
      </c>
      <c r="I19" s="22" t="s">
        <v>17</v>
      </c>
      <c r="J19" s="13">
        <f>D19</f>
        <v>31.491899189918993</v>
      </c>
    </row>
    <row r="20" spans="1:10" ht="15.95" customHeight="1">
      <c r="A20" s="132"/>
      <c r="B20" s="135"/>
      <c r="C20" s="26">
        <v>5</v>
      </c>
      <c r="D20" s="13">
        <f>(D25/0.85*0.4)</f>
        <v>41.989198919891997</v>
      </c>
      <c r="E20" s="26">
        <v>5</v>
      </c>
      <c r="F20" s="13">
        <f>(F25/0.9*0.4)</f>
        <v>41.989198919891997</v>
      </c>
      <c r="G20" s="26">
        <v>5</v>
      </c>
      <c r="H20" s="13">
        <f>(D25/0.85*0.4)</f>
        <v>41.989198919891997</v>
      </c>
      <c r="I20" s="26" t="s">
        <v>1</v>
      </c>
      <c r="J20" s="27" t="s">
        <v>1</v>
      </c>
    </row>
    <row r="21" spans="1:10" ht="15.95" customHeight="1">
      <c r="A21" s="132"/>
      <c r="B21" s="135"/>
      <c r="C21" s="26">
        <v>5</v>
      </c>
      <c r="D21" s="13">
        <f>(D25/0.85*0.475)</f>
        <v>49.862173717371739</v>
      </c>
      <c r="E21" s="26">
        <v>5</v>
      </c>
      <c r="F21" s="13">
        <f>(F25/0.9*0.5)</f>
        <v>52.486498649864991</v>
      </c>
      <c r="G21" s="26">
        <v>5</v>
      </c>
      <c r="H21" s="13">
        <f>(D25/0.85*0.55)</f>
        <v>57.735148514851495</v>
      </c>
      <c r="I21" s="26" t="s">
        <v>1</v>
      </c>
      <c r="J21" s="27" t="s">
        <v>1</v>
      </c>
    </row>
    <row r="22" spans="1:10" ht="15.95" customHeight="1" thickBot="1">
      <c r="A22" s="132"/>
      <c r="B22" s="135"/>
      <c r="C22" s="28">
        <v>3</v>
      </c>
      <c r="D22" s="16">
        <f>(D25/0.85*0.55)</f>
        <v>57.735148514851495</v>
      </c>
      <c r="E22" s="28">
        <v>3</v>
      </c>
      <c r="F22" s="16">
        <f>(F25/0.9*0.6)</f>
        <v>62.983798379837985</v>
      </c>
      <c r="G22" s="28">
        <v>3</v>
      </c>
      <c r="H22" s="16">
        <f>(D25/0.85*0.65)</f>
        <v>68.232448244824496</v>
      </c>
      <c r="I22" s="28" t="s">
        <v>1</v>
      </c>
      <c r="J22" s="29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68.232448244824496</v>
      </c>
      <c r="E23" s="48">
        <v>3</v>
      </c>
      <c r="F23" s="49">
        <f>(D25/0.85*0.7)</f>
        <v>73.481098109810986</v>
      </c>
      <c r="G23" s="48">
        <v>5</v>
      </c>
      <c r="H23" s="49">
        <f>(D25/0.85*0.75)</f>
        <v>78.72974797479749</v>
      </c>
      <c r="I23" s="48">
        <v>5</v>
      </c>
      <c r="J23" s="49">
        <f>(D25/0.85*0.4)</f>
        <v>41.989198919891997</v>
      </c>
    </row>
    <row r="24" spans="1:10" ht="15.95" customHeight="1">
      <c r="A24" s="132"/>
      <c r="B24" s="135"/>
      <c r="C24" s="50">
        <v>5</v>
      </c>
      <c r="D24" s="51">
        <f>(D25/0.85*0.75)</f>
        <v>78.72974797479749</v>
      </c>
      <c r="E24" s="50">
        <v>3</v>
      </c>
      <c r="F24" s="51">
        <f>(D25/0.85*0.8)</f>
        <v>83.978397839783995</v>
      </c>
      <c r="G24" s="50">
        <v>3</v>
      </c>
      <c r="H24" s="51">
        <f>(D25/0.85*0.85)</f>
        <v>89.227047704770484</v>
      </c>
      <c r="I24" s="50">
        <v>5</v>
      </c>
      <c r="J24" s="51">
        <f>(D25/0.85*0.5)</f>
        <v>52.486498649864991</v>
      </c>
    </row>
    <row r="25" spans="1:10" ht="15.95" customHeight="1" thickBot="1">
      <c r="A25" s="132"/>
      <c r="B25" s="153"/>
      <c r="C25" s="55" t="s">
        <v>13</v>
      </c>
      <c r="D25" s="56">
        <f>('1. ciklus'!E3*0.933*0.85)</f>
        <v>89.227047704770484</v>
      </c>
      <c r="E25" s="55" t="s">
        <v>14</v>
      </c>
      <c r="F25" s="56">
        <f>(D25/0.85*0.9)</f>
        <v>94.475697569756989</v>
      </c>
      <c r="G25" s="55" t="s">
        <v>15</v>
      </c>
      <c r="H25" s="56">
        <f>(D25/0.85*0.95)</f>
        <v>99.724347434743478</v>
      </c>
      <c r="I25" s="57">
        <v>5</v>
      </c>
      <c r="J25" s="56">
        <f>(D25/0.85*0.6)</f>
        <v>62.983798379837985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26.243249324932496</v>
      </c>
      <c r="E43" s="32">
        <v>8</v>
      </c>
      <c r="F43" s="13">
        <f>D43</f>
        <v>26.243249324932496</v>
      </c>
      <c r="G43" s="32">
        <v>8</v>
      </c>
      <c r="H43" s="13">
        <f>D43</f>
        <v>26.243249324932496</v>
      </c>
      <c r="I43" s="32">
        <v>8</v>
      </c>
      <c r="J43" s="13">
        <f>D43</f>
        <v>26.243249324932496</v>
      </c>
    </row>
    <row r="44" spans="1:10" ht="15.95" customHeight="1">
      <c r="A44" s="132"/>
      <c r="B44" s="135"/>
      <c r="C44" s="102">
        <v>5</v>
      </c>
      <c r="D44" s="103">
        <f>(D49/0.85*0.4)</f>
        <v>41.989198919891997</v>
      </c>
      <c r="E44" s="102">
        <v>5</v>
      </c>
      <c r="F44" s="103">
        <f>(F49/0.9*0.4)</f>
        <v>41.989198919891997</v>
      </c>
      <c r="G44" s="102">
        <v>5</v>
      </c>
      <c r="H44" s="103">
        <f>(D49/0.85*0.4)</f>
        <v>41.989198919891997</v>
      </c>
      <c r="I44" s="104" t="s">
        <v>1</v>
      </c>
      <c r="J44" s="105" t="s">
        <v>1</v>
      </c>
    </row>
    <row r="45" spans="1:10" ht="15.95" customHeight="1">
      <c r="A45" s="132"/>
      <c r="B45" s="135"/>
      <c r="C45" s="102">
        <v>5</v>
      </c>
      <c r="D45" s="103">
        <f>(D49/0.85*0.475)</f>
        <v>49.862173717371739</v>
      </c>
      <c r="E45" s="102">
        <v>5</v>
      </c>
      <c r="F45" s="103">
        <f>(F49/0.9*0.5)</f>
        <v>52.486498649864991</v>
      </c>
      <c r="G45" s="102">
        <v>5</v>
      </c>
      <c r="H45" s="103">
        <f>(D49/0.85*0.55)</f>
        <v>57.735148514851495</v>
      </c>
      <c r="I45" s="104" t="s">
        <v>1</v>
      </c>
      <c r="J45" s="105" t="s">
        <v>1</v>
      </c>
    </row>
    <row r="46" spans="1:10" ht="15.95" customHeight="1" thickBot="1">
      <c r="A46" s="132"/>
      <c r="B46" s="135"/>
      <c r="C46" s="106">
        <v>3</v>
      </c>
      <c r="D46" s="107">
        <f>(D49/0.85*0.55)</f>
        <v>57.735148514851495</v>
      </c>
      <c r="E46" s="106">
        <v>3</v>
      </c>
      <c r="F46" s="108">
        <f>(F49/0.9*0.6)</f>
        <v>62.983798379837985</v>
      </c>
      <c r="G46" s="106">
        <v>3</v>
      </c>
      <c r="H46" s="108">
        <f>(D49/0.85*0.65)</f>
        <v>68.232448244824496</v>
      </c>
      <c r="I46" s="109" t="s">
        <v>1</v>
      </c>
      <c r="J46" s="110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68.232448244824496</v>
      </c>
      <c r="E47" s="48">
        <v>3</v>
      </c>
      <c r="F47" s="49">
        <f>(D49/0.85*0.7)</f>
        <v>73.481098109810986</v>
      </c>
      <c r="G47" s="48">
        <v>5</v>
      </c>
      <c r="H47" s="49">
        <f>(D49/0.85*0.75)</f>
        <v>78.72974797479749</v>
      </c>
      <c r="I47" s="58">
        <v>5</v>
      </c>
      <c r="J47" s="49">
        <f>(D49/0.85*0.4)</f>
        <v>41.989198919891997</v>
      </c>
    </row>
    <row r="48" spans="1:10" ht="15.95" customHeight="1">
      <c r="A48" s="132"/>
      <c r="B48" s="135"/>
      <c r="C48" s="50">
        <v>5</v>
      </c>
      <c r="D48" s="51">
        <f>(D49/0.85*0.75)</f>
        <v>78.72974797479749</v>
      </c>
      <c r="E48" s="50">
        <v>3</v>
      </c>
      <c r="F48" s="51">
        <f>(D49/0.85*0.8)</f>
        <v>83.978397839783995</v>
      </c>
      <c r="G48" s="50">
        <v>3</v>
      </c>
      <c r="H48" s="51">
        <f>(D49/0.85*0.85)</f>
        <v>89.227047704770484</v>
      </c>
      <c r="I48" s="59">
        <v>5</v>
      </c>
      <c r="J48" s="51">
        <f>(D49/0.85*0.5)</f>
        <v>52.486498649864991</v>
      </c>
    </row>
    <row r="49" spans="1:10" ht="15.95" customHeight="1" thickBot="1">
      <c r="A49" s="132"/>
      <c r="B49" s="136"/>
      <c r="C49" s="55" t="s">
        <v>13</v>
      </c>
      <c r="D49" s="56">
        <f>('1. ciklus'!E4*0.933*0.85)</f>
        <v>89.227047704770484</v>
      </c>
      <c r="E49" s="55" t="s">
        <v>14</v>
      </c>
      <c r="F49" s="56">
        <f>(D49/0.85*0.9)</f>
        <v>94.475697569756989</v>
      </c>
      <c r="G49" s="55" t="s">
        <v>15</v>
      </c>
      <c r="H49" s="56">
        <f>(D49/0.85*0.95)</f>
        <v>99.724347434743478</v>
      </c>
      <c r="I49" s="60">
        <v>5</v>
      </c>
      <c r="J49" s="56">
        <f>(D49/0.85*0.6)</f>
        <v>62.983798379837985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31.491899189918993</v>
      </c>
      <c r="E58" s="63" t="s">
        <v>17</v>
      </c>
      <c r="F58" s="103">
        <f>D58</f>
        <v>31.491899189918993</v>
      </c>
      <c r="G58" s="63" t="s">
        <v>17</v>
      </c>
      <c r="H58" s="103">
        <f>D58</f>
        <v>31.491899189918993</v>
      </c>
      <c r="I58" s="63" t="s">
        <v>17</v>
      </c>
      <c r="J58" s="103">
        <f>D58</f>
        <v>31.491899189918993</v>
      </c>
    </row>
    <row r="59" spans="1:10" ht="15.95" customHeight="1">
      <c r="A59" s="132"/>
      <c r="B59" s="135"/>
      <c r="C59" s="104">
        <v>5</v>
      </c>
      <c r="D59" s="103">
        <f>(D64/0.85*0.4)</f>
        <v>41.989198919891997</v>
      </c>
      <c r="E59" s="104">
        <v>5</v>
      </c>
      <c r="F59" s="103">
        <f>(F64/0.9*0.4)</f>
        <v>41.989198919891997</v>
      </c>
      <c r="G59" s="104">
        <v>5</v>
      </c>
      <c r="H59" s="103">
        <f>(D64/0.85*0.4)</f>
        <v>41.989198919891997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49.862173717371739</v>
      </c>
      <c r="E60" s="104">
        <v>5</v>
      </c>
      <c r="F60" s="103">
        <f>(F64/0.9*0.5)</f>
        <v>52.486498649864991</v>
      </c>
      <c r="G60" s="104">
        <v>5</v>
      </c>
      <c r="H60" s="103">
        <f>(D64/0.85*0.55)</f>
        <v>57.735148514851495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57.735148514851495</v>
      </c>
      <c r="E61" s="109">
        <v>3</v>
      </c>
      <c r="F61" s="108">
        <f>(F64/0.9*0.6)</f>
        <v>62.983798379837985</v>
      </c>
      <c r="G61" s="109">
        <v>3</v>
      </c>
      <c r="H61" s="108">
        <f>(D64/0.85*0.65)</f>
        <v>68.232448244824496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68.232448244824496</v>
      </c>
      <c r="E62" s="48">
        <v>3</v>
      </c>
      <c r="F62" s="49">
        <f>(D64/0.85*0.7)</f>
        <v>73.481098109810986</v>
      </c>
      <c r="G62" s="48">
        <v>5</v>
      </c>
      <c r="H62" s="49">
        <f>(D64/0.85*0.75)</f>
        <v>78.72974797479749</v>
      </c>
      <c r="I62" s="58">
        <v>5</v>
      </c>
      <c r="J62" s="49">
        <f>(D64/0.85*0.4)</f>
        <v>41.989198919891997</v>
      </c>
    </row>
    <row r="63" spans="1:10" ht="15.95" customHeight="1">
      <c r="A63" s="132"/>
      <c r="B63" s="135"/>
      <c r="C63" s="50">
        <v>5</v>
      </c>
      <c r="D63" s="51">
        <f>(D64/0.85*0.75)</f>
        <v>78.72974797479749</v>
      </c>
      <c r="E63" s="50">
        <v>3</v>
      </c>
      <c r="F63" s="51">
        <f>(D64/0.85*0.8)</f>
        <v>83.978397839783995</v>
      </c>
      <c r="G63" s="50">
        <v>3</v>
      </c>
      <c r="H63" s="51">
        <f>(D64/0.85*0.85)</f>
        <v>89.227047704770484</v>
      </c>
      <c r="I63" s="59">
        <v>5</v>
      </c>
      <c r="J63" s="51">
        <f>(D64/0.85*0.5)</f>
        <v>52.486498649864991</v>
      </c>
    </row>
    <row r="64" spans="1:10" ht="15.95" customHeight="1" thickBot="1">
      <c r="A64" s="132"/>
      <c r="B64" s="136"/>
      <c r="C64" s="52" t="s">
        <v>13</v>
      </c>
      <c r="D64" s="53">
        <f>('1. ciklus'!E5*0.933*0.85)</f>
        <v>89.227047704770484</v>
      </c>
      <c r="E64" s="52" t="s">
        <v>14</v>
      </c>
      <c r="F64" s="53">
        <f>(D64/0.85*0.9)</f>
        <v>94.475697569756989</v>
      </c>
      <c r="G64" s="52" t="s">
        <v>15</v>
      </c>
      <c r="H64" s="53">
        <f>(D64/0.85*0.95)</f>
        <v>99.724347434743478</v>
      </c>
      <c r="I64" s="61">
        <v>5</v>
      </c>
      <c r="J64" s="53">
        <f>(D64/0.85*0.6)</f>
        <v>62.983798379837985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I1:J1"/>
    <mergeCell ref="B35:J40"/>
    <mergeCell ref="B18:B25"/>
    <mergeCell ref="J11:J15"/>
    <mergeCell ref="I16:J16"/>
    <mergeCell ref="E33:F33"/>
    <mergeCell ref="G16:H16"/>
    <mergeCell ref="G33:H33"/>
    <mergeCell ref="I33:J33"/>
    <mergeCell ref="E1:F1"/>
    <mergeCell ref="G1:H1"/>
    <mergeCell ref="C1:D1"/>
    <mergeCell ref="B3:B10"/>
    <mergeCell ref="B1:B2"/>
    <mergeCell ref="E16:F16"/>
    <mergeCell ref="J26:J32"/>
    <mergeCell ref="A73:A80"/>
    <mergeCell ref="A35:A40"/>
    <mergeCell ref="B42:B49"/>
    <mergeCell ref="B57:B64"/>
    <mergeCell ref="B73:J80"/>
    <mergeCell ref="C55:D55"/>
    <mergeCell ref="E55:F55"/>
    <mergeCell ref="A42:A55"/>
    <mergeCell ref="E71:F71"/>
    <mergeCell ref="G71:H71"/>
    <mergeCell ref="I71:J71"/>
    <mergeCell ref="G55:H55"/>
    <mergeCell ref="I55:J55"/>
    <mergeCell ref="A57:A71"/>
    <mergeCell ref="D65:D70"/>
    <mergeCell ref="F65:F70"/>
    <mergeCell ref="F26:F32"/>
    <mergeCell ref="H26:H32"/>
    <mergeCell ref="D11:D15"/>
    <mergeCell ref="F11:F15"/>
    <mergeCell ref="H11:H15"/>
    <mergeCell ref="A1:A2"/>
    <mergeCell ref="C33:D33"/>
    <mergeCell ref="D26:D32"/>
    <mergeCell ref="C16:D16"/>
    <mergeCell ref="A18:A33"/>
    <mergeCell ref="A3:A16"/>
    <mergeCell ref="C71:D71"/>
    <mergeCell ref="H65:H70"/>
    <mergeCell ref="J65:J70"/>
    <mergeCell ref="D50:D54"/>
    <mergeCell ref="F50:F54"/>
    <mergeCell ref="H50:H54"/>
    <mergeCell ref="J50:J54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27.171467146714669</v>
      </c>
      <c r="E4" s="12">
        <v>8</v>
      </c>
      <c r="F4" s="13">
        <f>D4</f>
        <v>27.171467146714669</v>
      </c>
      <c r="G4" s="12">
        <v>8</v>
      </c>
      <c r="H4" s="13">
        <f>D4</f>
        <v>27.171467146714669</v>
      </c>
      <c r="I4" s="12">
        <v>8</v>
      </c>
      <c r="J4" s="13">
        <f>D4</f>
        <v>27.171467146714669</v>
      </c>
    </row>
    <row r="5" spans="1:10" ht="15.95" customHeight="1">
      <c r="A5" s="151"/>
      <c r="B5" s="135"/>
      <c r="C5" s="14">
        <v>5</v>
      </c>
      <c r="D5" s="13">
        <f>(D10/0.85*0.4)</f>
        <v>43.474347434743471</v>
      </c>
      <c r="E5" s="14">
        <v>5</v>
      </c>
      <c r="F5" s="13">
        <f>(F10/0.9*0.4)</f>
        <v>43.474347434743471</v>
      </c>
      <c r="G5" s="14">
        <v>5</v>
      </c>
      <c r="H5" s="13">
        <f>(D10/0.85*0.4)</f>
        <v>43.474347434743471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51.625787578757866</v>
      </c>
      <c r="E6" s="14">
        <v>5</v>
      </c>
      <c r="F6" s="13">
        <f>(F10/0.9*0.5)</f>
        <v>54.342934293429337</v>
      </c>
      <c r="G6" s="14">
        <v>5</v>
      </c>
      <c r="H6" s="13">
        <f>(D10/0.85*0.55)</f>
        <v>59.777227722772274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59.777227722772274</v>
      </c>
      <c r="E7" s="17">
        <v>3</v>
      </c>
      <c r="F7" s="16">
        <f>(F10/0.9*0.6)</f>
        <v>65.211521152115196</v>
      </c>
      <c r="G7" s="17">
        <v>3</v>
      </c>
      <c r="H7" s="16">
        <f>(D10/0.85*0.65)</f>
        <v>70.64581458145814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70.64581458145814</v>
      </c>
      <c r="E8" s="48">
        <v>3</v>
      </c>
      <c r="F8" s="49">
        <f>(D10/0.85*0.7)</f>
        <v>76.080108010801069</v>
      </c>
      <c r="G8" s="48">
        <v>5</v>
      </c>
      <c r="H8" s="49">
        <f>(D10/0.85*0.75)</f>
        <v>81.514401440144013</v>
      </c>
      <c r="I8" s="48">
        <v>5</v>
      </c>
      <c r="J8" s="49">
        <f>(D10/0.85*0.4)</f>
        <v>43.474347434743471</v>
      </c>
    </row>
    <row r="9" spans="1:10" ht="15.95" customHeight="1">
      <c r="A9" s="151"/>
      <c r="B9" s="135"/>
      <c r="C9" s="50">
        <v>5</v>
      </c>
      <c r="D9" s="51">
        <f>(D10/0.85*0.75)</f>
        <v>81.514401440144013</v>
      </c>
      <c r="E9" s="50">
        <v>3</v>
      </c>
      <c r="F9" s="51">
        <f>(D10/0.85*0.8)</f>
        <v>86.948694869486943</v>
      </c>
      <c r="G9" s="50">
        <v>3</v>
      </c>
      <c r="H9" s="51">
        <f>(D10/0.85*0.85)</f>
        <v>92.382988298829872</v>
      </c>
      <c r="I9" s="50">
        <v>5</v>
      </c>
      <c r="J9" s="51">
        <f>(D10/0.85*0.5)</f>
        <v>54.342934293429337</v>
      </c>
    </row>
    <row r="10" spans="1:10" ht="15.95" customHeight="1" thickBot="1">
      <c r="A10" s="151"/>
      <c r="B10" s="136"/>
      <c r="C10" s="52" t="s">
        <v>13</v>
      </c>
      <c r="D10" s="53">
        <f>('1. ciklus'!E2*0.966*0.85)</f>
        <v>92.382988298829872</v>
      </c>
      <c r="E10" s="52" t="s">
        <v>14</v>
      </c>
      <c r="F10" s="53">
        <f>(D10/0.85*0.9)</f>
        <v>97.817281728172816</v>
      </c>
      <c r="G10" s="52" t="s">
        <v>15</v>
      </c>
      <c r="H10" s="53">
        <f>(D10/0.85*0.95)</f>
        <v>103.25157515751573</v>
      </c>
      <c r="I10" s="54">
        <v>5</v>
      </c>
      <c r="J10" s="53">
        <f>(D10/0.85*0.6)</f>
        <v>65.211521152115196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32.605760576057598</v>
      </c>
      <c r="E19" s="72" t="s">
        <v>17</v>
      </c>
      <c r="F19" s="103">
        <f>D19</f>
        <v>32.605760576057598</v>
      </c>
      <c r="G19" s="72" t="s">
        <v>17</v>
      </c>
      <c r="H19" s="103">
        <f>D19</f>
        <v>32.605760576057598</v>
      </c>
      <c r="I19" s="72" t="s">
        <v>17</v>
      </c>
      <c r="J19" s="103">
        <f>D19</f>
        <v>32.605760576057598</v>
      </c>
    </row>
    <row r="20" spans="1:10" ht="15.95" customHeight="1">
      <c r="A20" s="132"/>
      <c r="B20" s="135"/>
      <c r="C20" s="104">
        <v>5</v>
      </c>
      <c r="D20" s="103">
        <f>(D25/0.85*0.4)</f>
        <v>43.474347434743471</v>
      </c>
      <c r="E20" s="104">
        <v>5</v>
      </c>
      <c r="F20" s="103">
        <f>(F25/0.9*0.4)</f>
        <v>43.474347434743471</v>
      </c>
      <c r="G20" s="104">
        <v>5</v>
      </c>
      <c r="H20" s="103">
        <f>(D25/0.85*0.4)</f>
        <v>43.474347434743471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51.625787578757866</v>
      </c>
      <c r="E21" s="104">
        <v>5</v>
      </c>
      <c r="F21" s="103">
        <f>(F25/0.9*0.5)</f>
        <v>54.342934293429337</v>
      </c>
      <c r="G21" s="104">
        <v>5</v>
      </c>
      <c r="H21" s="103">
        <f>(D25/0.85*0.55)</f>
        <v>59.777227722772274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59.777227722772274</v>
      </c>
      <c r="E22" s="112">
        <v>3</v>
      </c>
      <c r="F22" s="108">
        <f>(F25/0.9*0.6)</f>
        <v>65.211521152115196</v>
      </c>
      <c r="G22" s="112">
        <v>3</v>
      </c>
      <c r="H22" s="108">
        <f>(D25/0.85*0.65)</f>
        <v>70.64581458145814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70.64581458145814</v>
      </c>
      <c r="E23" s="48">
        <v>3</v>
      </c>
      <c r="F23" s="49">
        <f>(D25/0.85*0.7)</f>
        <v>76.080108010801069</v>
      </c>
      <c r="G23" s="48">
        <v>5</v>
      </c>
      <c r="H23" s="49">
        <f>(D25/0.85*0.75)</f>
        <v>81.514401440144013</v>
      </c>
      <c r="I23" s="48">
        <v>5</v>
      </c>
      <c r="J23" s="49">
        <f>(D25/0.85*0.4)</f>
        <v>43.474347434743471</v>
      </c>
    </row>
    <row r="24" spans="1:10" ht="15.95" customHeight="1">
      <c r="A24" s="132"/>
      <c r="B24" s="135"/>
      <c r="C24" s="50">
        <v>5</v>
      </c>
      <c r="D24" s="51">
        <f>(D25/0.85*0.75)</f>
        <v>81.514401440144013</v>
      </c>
      <c r="E24" s="50">
        <v>3</v>
      </c>
      <c r="F24" s="51">
        <f>(D25/0.85*0.8)</f>
        <v>86.948694869486943</v>
      </c>
      <c r="G24" s="50">
        <v>3</v>
      </c>
      <c r="H24" s="51">
        <f>(D25/0.85*0.85)</f>
        <v>92.382988298829872</v>
      </c>
      <c r="I24" s="50">
        <v>5</v>
      </c>
      <c r="J24" s="51">
        <f>(D25/0.85*0.5)</f>
        <v>54.342934293429337</v>
      </c>
    </row>
    <row r="25" spans="1:10" ht="15.95" customHeight="1" thickBot="1">
      <c r="A25" s="132"/>
      <c r="B25" s="153"/>
      <c r="C25" s="55" t="s">
        <v>13</v>
      </c>
      <c r="D25" s="56">
        <f>('1. ciklus'!E3*0.966*0.85)</f>
        <v>92.382988298829872</v>
      </c>
      <c r="E25" s="55" t="s">
        <v>14</v>
      </c>
      <c r="F25" s="56">
        <f>(D25/0.85*0.9)</f>
        <v>97.817281728172816</v>
      </c>
      <c r="G25" s="55" t="s">
        <v>15</v>
      </c>
      <c r="H25" s="56">
        <f>(D25/0.85*0.95)</f>
        <v>103.25157515751573</v>
      </c>
      <c r="I25" s="57">
        <v>5</v>
      </c>
      <c r="J25" s="56">
        <f>(D25/0.85*0.6)</f>
        <v>65.211521152115196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27.171467146714669</v>
      </c>
      <c r="E43" s="32">
        <v>8</v>
      </c>
      <c r="F43" s="13">
        <f>D43</f>
        <v>27.171467146714669</v>
      </c>
      <c r="G43" s="32">
        <v>8</v>
      </c>
      <c r="H43" s="13">
        <f>D43</f>
        <v>27.171467146714669</v>
      </c>
      <c r="I43" s="32">
        <v>8</v>
      </c>
      <c r="J43" s="13">
        <f>D43</f>
        <v>27.171467146714669</v>
      </c>
    </row>
    <row r="44" spans="1:10" ht="15.95" customHeight="1">
      <c r="A44" s="132"/>
      <c r="B44" s="135"/>
      <c r="C44" s="33">
        <v>5</v>
      </c>
      <c r="D44" s="13">
        <f>(D49/0.85*0.4)</f>
        <v>43.474347434743471</v>
      </c>
      <c r="E44" s="33">
        <v>5</v>
      </c>
      <c r="F44" s="13">
        <f>(F49/0.9*0.4)</f>
        <v>43.474347434743471</v>
      </c>
      <c r="G44" s="33">
        <v>5</v>
      </c>
      <c r="H44" s="13">
        <f>(D49/0.85*0.4)</f>
        <v>43.474347434743471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51.625787578757866</v>
      </c>
      <c r="E45" s="33">
        <v>5</v>
      </c>
      <c r="F45" s="13">
        <f>(F49/0.9*0.5)</f>
        <v>54.342934293429337</v>
      </c>
      <c r="G45" s="33">
        <v>5</v>
      </c>
      <c r="H45" s="13">
        <f>(D49/0.85*0.55)</f>
        <v>59.777227722772274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59.777227722772274</v>
      </c>
      <c r="E46" s="34">
        <v>3</v>
      </c>
      <c r="F46" s="16">
        <f>(F49/0.9*0.6)</f>
        <v>65.211521152115196</v>
      </c>
      <c r="G46" s="34">
        <v>3</v>
      </c>
      <c r="H46" s="16">
        <f>(D49/0.85*0.65)</f>
        <v>70.64581458145814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70.64581458145814</v>
      </c>
      <c r="E47" s="48">
        <v>3</v>
      </c>
      <c r="F47" s="49">
        <f>(D49/0.85*0.7)</f>
        <v>76.080108010801069</v>
      </c>
      <c r="G47" s="48">
        <v>5</v>
      </c>
      <c r="H47" s="49">
        <f>(D49/0.85*0.75)</f>
        <v>81.514401440144013</v>
      </c>
      <c r="I47" s="58">
        <v>5</v>
      </c>
      <c r="J47" s="49">
        <f>(D49/0.85*0.4)</f>
        <v>43.474347434743471</v>
      </c>
    </row>
    <row r="48" spans="1:10" ht="15.95" customHeight="1">
      <c r="A48" s="132"/>
      <c r="B48" s="135"/>
      <c r="C48" s="50">
        <v>5</v>
      </c>
      <c r="D48" s="51">
        <f>(D49/0.85*0.75)</f>
        <v>81.514401440144013</v>
      </c>
      <c r="E48" s="50">
        <v>3</v>
      </c>
      <c r="F48" s="51">
        <f>(D49/0.85*0.8)</f>
        <v>86.948694869486943</v>
      </c>
      <c r="G48" s="50">
        <v>3</v>
      </c>
      <c r="H48" s="51">
        <f>(D49/0.85*0.85)</f>
        <v>92.382988298829872</v>
      </c>
      <c r="I48" s="59">
        <v>5</v>
      </c>
      <c r="J48" s="51">
        <f>(D49/0.85*0.5)</f>
        <v>54.342934293429337</v>
      </c>
    </row>
    <row r="49" spans="1:10" ht="15.95" customHeight="1" thickBot="1">
      <c r="A49" s="132"/>
      <c r="B49" s="136"/>
      <c r="C49" s="55" t="s">
        <v>13</v>
      </c>
      <c r="D49" s="56">
        <f>('1. ciklus'!E4*0.966*0.85)</f>
        <v>92.382988298829872</v>
      </c>
      <c r="E49" s="55" t="s">
        <v>14</v>
      </c>
      <c r="F49" s="56">
        <f>(D49/0.85*0.9)</f>
        <v>97.817281728172816</v>
      </c>
      <c r="G49" s="55" t="s">
        <v>15</v>
      </c>
      <c r="H49" s="56">
        <f>(D49/0.85*0.95)</f>
        <v>103.25157515751573</v>
      </c>
      <c r="I49" s="60">
        <v>5</v>
      </c>
      <c r="J49" s="56">
        <f>(D49/0.85*0.6)</f>
        <v>65.211521152115196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32.605760576057598</v>
      </c>
      <c r="E58" s="63" t="s">
        <v>17</v>
      </c>
      <c r="F58" s="103">
        <f>D58</f>
        <v>32.605760576057598</v>
      </c>
      <c r="G58" s="63" t="s">
        <v>17</v>
      </c>
      <c r="H58" s="103">
        <f>D58</f>
        <v>32.605760576057598</v>
      </c>
      <c r="I58" s="63" t="s">
        <v>17</v>
      </c>
      <c r="J58" s="103">
        <f>D58</f>
        <v>32.605760576057598</v>
      </c>
    </row>
    <row r="59" spans="1:10" ht="15.95" customHeight="1">
      <c r="A59" s="132"/>
      <c r="B59" s="135"/>
      <c r="C59" s="104">
        <v>5</v>
      </c>
      <c r="D59" s="103">
        <f>(D64/0.85*0.4)</f>
        <v>43.474347434743471</v>
      </c>
      <c r="E59" s="104">
        <v>5</v>
      </c>
      <c r="F59" s="103">
        <f>(F64/0.9*0.4)</f>
        <v>43.474347434743471</v>
      </c>
      <c r="G59" s="104">
        <v>5</v>
      </c>
      <c r="H59" s="103">
        <f>(D64/0.85*0.4)</f>
        <v>43.474347434743471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51.625787578757866</v>
      </c>
      <c r="E60" s="104">
        <v>5</v>
      </c>
      <c r="F60" s="103">
        <f>(F64/0.9*0.5)</f>
        <v>54.342934293429337</v>
      </c>
      <c r="G60" s="104">
        <v>5</v>
      </c>
      <c r="H60" s="103">
        <f>(D64/0.85*0.55)</f>
        <v>59.777227722772274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59.777227722772274</v>
      </c>
      <c r="E61" s="109">
        <v>3</v>
      </c>
      <c r="F61" s="108">
        <f>(F64/0.9*0.6)</f>
        <v>65.211521152115196</v>
      </c>
      <c r="G61" s="109">
        <v>3</v>
      </c>
      <c r="H61" s="108">
        <f>(D64/0.85*0.65)</f>
        <v>70.64581458145814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70.64581458145814</v>
      </c>
      <c r="E62" s="48">
        <v>3</v>
      </c>
      <c r="F62" s="49">
        <f>(D64/0.85*0.7)</f>
        <v>76.080108010801069</v>
      </c>
      <c r="G62" s="48">
        <v>5</v>
      </c>
      <c r="H62" s="49">
        <f>(D64/0.85*0.75)</f>
        <v>81.514401440144013</v>
      </c>
      <c r="I62" s="58">
        <v>5</v>
      </c>
      <c r="J62" s="49">
        <f>(D64/0.85*0.4)</f>
        <v>43.474347434743471</v>
      </c>
    </row>
    <row r="63" spans="1:10" ht="15.95" customHeight="1">
      <c r="A63" s="132"/>
      <c r="B63" s="135"/>
      <c r="C63" s="50">
        <v>5</v>
      </c>
      <c r="D63" s="51">
        <f>(D64/0.85*0.75)</f>
        <v>81.514401440144013</v>
      </c>
      <c r="E63" s="50">
        <v>3</v>
      </c>
      <c r="F63" s="51">
        <f>(D64/0.85*0.8)</f>
        <v>86.948694869486943</v>
      </c>
      <c r="G63" s="50">
        <v>3</v>
      </c>
      <c r="H63" s="51">
        <f>(D64/0.85*0.85)</f>
        <v>92.382988298829872</v>
      </c>
      <c r="I63" s="59">
        <v>5</v>
      </c>
      <c r="J63" s="51">
        <f>(D64/0.85*0.5)</f>
        <v>54.342934293429337</v>
      </c>
    </row>
    <row r="64" spans="1:10" ht="15.95" customHeight="1" thickBot="1">
      <c r="A64" s="132"/>
      <c r="B64" s="136"/>
      <c r="C64" s="52" t="s">
        <v>13</v>
      </c>
      <c r="D64" s="53">
        <f>('1. ciklus'!E5*0.966*0.85)</f>
        <v>92.382988298829872</v>
      </c>
      <c r="E64" s="52" t="s">
        <v>14</v>
      </c>
      <c r="F64" s="53">
        <f>(D64/0.85*0.9)</f>
        <v>97.817281728172816</v>
      </c>
      <c r="G64" s="52" t="s">
        <v>15</v>
      </c>
      <c r="H64" s="53">
        <f>(D64/0.85*0.95)</f>
        <v>103.25157515751573</v>
      </c>
      <c r="I64" s="61">
        <v>5</v>
      </c>
      <c r="J64" s="53">
        <f>(D64/0.85*0.6)</f>
        <v>65.211521152115196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A1:A2"/>
    <mergeCell ref="C33:D33"/>
    <mergeCell ref="D26:D32"/>
    <mergeCell ref="C16:D16"/>
    <mergeCell ref="A18:A33"/>
    <mergeCell ref="A3:A16"/>
    <mergeCell ref="B3:B10"/>
    <mergeCell ref="A73:A80"/>
    <mergeCell ref="A35:A40"/>
    <mergeCell ref="B42:B49"/>
    <mergeCell ref="B57:B64"/>
    <mergeCell ref="B73:J80"/>
    <mergeCell ref="C55:D55"/>
    <mergeCell ref="E55:F55"/>
    <mergeCell ref="G55:H55"/>
    <mergeCell ref="I55:J55"/>
    <mergeCell ref="F50:F54"/>
    <mergeCell ref="A42:A55"/>
    <mergeCell ref="I71:J71"/>
    <mergeCell ref="J65:J70"/>
    <mergeCell ref="A57:A71"/>
    <mergeCell ref="D65:D70"/>
    <mergeCell ref="F65:F70"/>
    <mergeCell ref="C71:D71"/>
    <mergeCell ref="E71:F71"/>
    <mergeCell ref="G71:H71"/>
    <mergeCell ref="E16:F16"/>
    <mergeCell ref="D50:D54"/>
    <mergeCell ref="H65:H70"/>
    <mergeCell ref="J50:J54"/>
    <mergeCell ref="B35:J40"/>
    <mergeCell ref="B18:B25"/>
    <mergeCell ref="J11:J15"/>
    <mergeCell ref="I16:J16"/>
    <mergeCell ref="E33:F33"/>
    <mergeCell ref="G16:H16"/>
    <mergeCell ref="G33:H33"/>
    <mergeCell ref="I33:J33"/>
    <mergeCell ref="F26:F32"/>
    <mergeCell ref="H26:H32"/>
    <mergeCell ref="J26:J32"/>
    <mergeCell ref="D11:D15"/>
    <mergeCell ref="F11:F15"/>
    <mergeCell ref="H11:H15"/>
    <mergeCell ref="H50:H54"/>
    <mergeCell ref="I1:J1"/>
    <mergeCell ref="E1:F1"/>
    <mergeCell ref="B1:B2"/>
    <mergeCell ref="G1:H1"/>
    <mergeCell ref="C1:D1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28.127812781278127</v>
      </c>
      <c r="E4" s="12">
        <v>8</v>
      </c>
      <c r="F4" s="13">
        <f>D4</f>
        <v>28.127812781278127</v>
      </c>
      <c r="G4" s="12">
        <v>8</v>
      </c>
      <c r="H4" s="13">
        <f>D4</f>
        <v>28.127812781278127</v>
      </c>
      <c r="I4" s="12">
        <v>8</v>
      </c>
      <c r="J4" s="13">
        <f>D4</f>
        <v>28.127812781278127</v>
      </c>
    </row>
    <row r="5" spans="1:10" ht="15.95" customHeight="1">
      <c r="A5" s="151"/>
      <c r="B5" s="135"/>
      <c r="C5" s="14">
        <v>5</v>
      </c>
      <c r="D5" s="13">
        <f>(D10/0.85*0.4)</f>
        <v>45.004500450045008</v>
      </c>
      <c r="E5" s="14">
        <v>5</v>
      </c>
      <c r="F5" s="13">
        <f>(F10/0.9*0.4)</f>
        <v>45.004500450045008</v>
      </c>
      <c r="G5" s="14">
        <v>5</v>
      </c>
      <c r="H5" s="13">
        <f>(D10/0.85*0.4)</f>
        <v>45.004500450045008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53.442844284428439</v>
      </c>
      <c r="E6" s="14">
        <v>5</v>
      </c>
      <c r="F6" s="13">
        <f>(F10/0.9*0.5)</f>
        <v>56.255625562556254</v>
      </c>
      <c r="G6" s="14">
        <v>5</v>
      </c>
      <c r="H6" s="13">
        <f>(D10/0.85*0.55)</f>
        <v>61.881188118811885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61.881188118811885</v>
      </c>
      <c r="E7" s="17">
        <v>3</v>
      </c>
      <c r="F7" s="16">
        <f>(F10/0.9*0.6)</f>
        <v>67.506750675067508</v>
      </c>
      <c r="G7" s="17">
        <v>3</v>
      </c>
      <c r="H7" s="16">
        <f>(D10/0.85*0.65)</f>
        <v>73.132313231323138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73.132313231323138</v>
      </c>
      <c r="E8" s="48">
        <v>3</v>
      </c>
      <c r="F8" s="49">
        <f>(D10/0.85*0.7)</f>
        <v>78.757875787578755</v>
      </c>
      <c r="G8" s="48">
        <v>5</v>
      </c>
      <c r="H8" s="49">
        <f>(D10/0.85*0.75)</f>
        <v>84.383438343834385</v>
      </c>
      <c r="I8" s="48">
        <v>5</v>
      </c>
      <c r="J8" s="49">
        <f>(D10/0.85*0.4)</f>
        <v>45.004500450045008</v>
      </c>
    </row>
    <row r="9" spans="1:10" ht="15.95" customHeight="1">
      <c r="A9" s="151"/>
      <c r="B9" s="135"/>
      <c r="C9" s="50">
        <v>5</v>
      </c>
      <c r="D9" s="51">
        <f>(D10/0.85*0.75)</f>
        <v>84.383438343834385</v>
      </c>
      <c r="E9" s="50">
        <v>3</v>
      </c>
      <c r="F9" s="51">
        <f>(D10/0.85*0.8)</f>
        <v>90.009000900090015</v>
      </c>
      <c r="G9" s="50">
        <v>3</v>
      </c>
      <c r="H9" s="51">
        <f>(D10/0.85*0.85)</f>
        <v>95.634563456345631</v>
      </c>
      <c r="I9" s="50">
        <v>5</v>
      </c>
      <c r="J9" s="51">
        <f>(D10/0.85*0.5)</f>
        <v>56.255625562556254</v>
      </c>
    </row>
    <row r="10" spans="1:10" ht="15.95" customHeight="1" thickBot="1">
      <c r="A10" s="151"/>
      <c r="B10" s="136"/>
      <c r="C10" s="52" t="s">
        <v>13</v>
      </c>
      <c r="D10" s="53">
        <f>('1. ciklus'!E2*0.85)</f>
        <v>95.634563456345631</v>
      </c>
      <c r="E10" s="52" t="s">
        <v>14</v>
      </c>
      <c r="F10" s="53">
        <f>(D10/0.85*0.9)</f>
        <v>101.26012601260126</v>
      </c>
      <c r="G10" s="52" t="s">
        <v>15</v>
      </c>
      <c r="H10" s="53">
        <f>(D10/0.85*0.95)</f>
        <v>106.88568856885688</v>
      </c>
      <c r="I10" s="54">
        <v>5</v>
      </c>
      <c r="J10" s="53">
        <f>(D10/0.85*0.6)</f>
        <v>67.506750675067508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33.753375337533754</v>
      </c>
      <c r="E19" s="72" t="s">
        <v>17</v>
      </c>
      <c r="F19" s="103">
        <f>D19</f>
        <v>33.753375337533754</v>
      </c>
      <c r="G19" s="72" t="s">
        <v>17</v>
      </c>
      <c r="H19" s="103">
        <f>D19</f>
        <v>33.753375337533754</v>
      </c>
      <c r="I19" s="72" t="s">
        <v>17</v>
      </c>
      <c r="J19" s="103">
        <f>D19</f>
        <v>33.753375337533754</v>
      </c>
    </row>
    <row r="20" spans="1:10" ht="15.95" customHeight="1">
      <c r="A20" s="132"/>
      <c r="B20" s="135"/>
      <c r="C20" s="104">
        <v>5</v>
      </c>
      <c r="D20" s="103">
        <f>(D25/0.85*0.4)</f>
        <v>45.004500450045008</v>
      </c>
      <c r="E20" s="104">
        <v>5</v>
      </c>
      <c r="F20" s="103">
        <f>(F25/0.9*0.4)</f>
        <v>45.004500450045008</v>
      </c>
      <c r="G20" s="104">
        <v>5</v>
      </c>
      <c r="H20" s="103">
        <f>(D25/0.85*0.4)</f>
        <v>45.004500450045008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53.442844284428439</v>
      </c>
      <c r="E21" s="104">
        <v>5</v>
      </c>
      <c r="F21" s="103">
        <f>(F25/0.9*0.5)</f>
        <v>56.255625562556254</v>
      </c>
      <c r="G21" s="104">
        <v>5</v>
      </c>
      <c r="H21" s="103">
        <f>(D25/0.85*0.55)</f>
        <v>61.881188118811885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61.881188118811885</v>
      </c>
      <c r="E22" s="112">
        <v>3</v>
      </c>
      <c r="F22" s="108">
        <f>(F25/0.9*0.6)</f>
        <v>67.506750675067508</v>
      </c>
      <c r="G22" s="112">
        <v>3</v>
      </c>
      <c r="H22" s="108">
        <f>(D25/0.85*0.65)</f>
        <v>73.132313231323138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73.132313231323138</v>
      </c>
      <c r="E23" s="48">
        <v>3</v>
      </c>
      <c r="F23" s="49">
        <f>(D25/0.85*0.7)</f>
        <v>78.757875787578755</v>
      </c>
      <c r="G23" s="48">
        <v>5</v>
      </c>
      <c r="H23" s="49">
        <f>(D25/0.85*0.75)</f>
        <v>84.383438343834385</v>
      </c>
      <c r="I23" s="48">
        <v>5</v>
      </c>
      <c r="J23" s="49">
        <f>(D25/0.85*0.4)</f>
        <v>45.004500450045008</v>
      </c>
    </row>
    <row r="24" spans="1:10" ht="15.95" customHeight="1">
      <c r="A24" s="132"/>
      <c r="B24" s="135"/>
      <c r="C24" s="50">
        <v>5</v>
      </c>
      <c r="D24" s="51">
        <f>(D25/0.85*0.75)</f>
        <v>84.383438343834385</v>
      </c>
      <c r="E24" s="50">
        <v>3</v>
      </c>
      <c r="F24" s="51">
        <f>(D25/0.85*0.8)</f>
        <v>90.009000900090015</v>
      </c>
      <c r="G24" s="50">
        <v>3</v>
      </c>
      <c r="H24" s="51">
        <f>(D25/0.85*0.85)</f>
        <v>95.634563456345631</v>
      </c>
      <c r="I24" s="50">
        <v>5</v>
      </c>
      <c r="J24" s="51">
        <f>(D25/0.85*0.5)</f>
        <v>56.255625562556254</v>
      </c>
    </row>
    <row r="25" spans="1:10" ht="15.95" customHeight="1" thickBot="1">
      <c r="A25" s="132"/>
      <c r="B25" s="153"/>
      <c r="C25" s="55" t="s">
        <v>13</v>
      </c>
      <c r="D25" s="56">
        <f>('1. ciklus'!E3*0.85)</f>
        <v>95.634563456345631</v>
      </c>
      <c r="E25" s="55" t="s">
        <v>14</v>
      </c>
      <c r="F25" s="56">
        <f>(D25/0.85*0.9)</f>
        <v>101.26012601260126</v>
      </c>
      <c r="G25" s="55" t="s">
        <v>15</v>
      </c>
      <c r="H25" s="56">
        <f>(D25/0.85*0.95)</f>
        <v>106.88568856885688</v>
      </c>
      <c r="I25" s="57">
        <v>5</v>
      </c>
      <c r="J25" s="56">
        <f>(D25/0.85*0.6)</f>
        <v>67.506750675067508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28.127812781278127</v>
      </c>
      <c r="E43" s="32">
        <v>8</v>
      </c>
      <c r="F43" s="13">
        <f>D43</f>
        <v>28.127812781278127</v>
      </c>
      <c r="G43" s="32">
        <v>8</v>
      </c>
      <c r="H43" s="13">
        <f>D43</f>
        <v>28.127812781278127</v>
      </c>
      <c r="I43" s="32">
        <v>8</v>
      </c>
      <c r="J43" s="13">
        <f>D43</f>
        <v>28.127812781278127</v>
      </c>
    </row>
    <row r="44" spans="1:10" ht="15.95" customHeight="1">
      <c r="A44" s="132"/>
      <c r="B44" s="135"/>
      <c r="C44" s="33">
        <v>5</v>
      </c>
      <c r="D44" s="13">
        <f>(D49/0.85*0.4)</f>
        <v>45.004500450045008</v>
      </c>
      <c r="E44" s="33">
        <v>5</v>
      </c>
      <c r="F44" s="13">
        <f>(F49/0.9*0.4)</f>
        <v>45.004500450045008</v>
      </c>
      <c r="G44" s="33">
        <v>5</v>
      </c>
      <c r="H44" s="13">
        <f>(D49/0.85*0.4)</f>
        <v>45.004500450045008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53.442844284428439</v>
      </c>
      <c r="E45" s="33">
        <v>5</v>
      </c>
      <c r="F45" s="13">
        <f>(F49/0.9*0.5)</f>
        <v>56.255625562556254</v>
      </c>
      <c r="G45" s="33">
        <v>5</v>
      </c>
      <c r="H45" s="13">
        <f>(D49/0.85*0.55)</f>
        <v>61.881188118811885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61.881188118811885</v>
      </c>
      <c r="E46" s="34">
        <v>3</v>
      </c>
      <c r="F46" s="16">
        <f>(F49/0.9*0.6)</f>
        <v>67.506750675067508</v>
      </c>
      <c r="G46" s="34">
        <v>3</v>
      </c>
      <c r="H46" s="16">
        <f>(D49/0.85*0.65)</f>
        <v>73.132313231323138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73.132313231323138</v>
      </c>
      <c r="E47" s="48">
        <v>3</v>
      </c>
      <c r="F47" s="49">
        <f>(D49/0.85*0.7)</f>
        <v>78.757875787578755</v>
      </c>
      <c r="G47" s="48">
        <v>5</v>
      </c>
      <c r="H47" s="49">
        <f>(D49/0.85*0.75)</f>
        <v>84.383438343834385</v>
      </c>
      <c r="I47" s="58">
        <v>5</v>
      </c>
      <c r="J47" s="49">
        <f>(D49/0.85*0.4)</f>
        <v>45.004500450045008</v>
      </c>
    </row>
    <row r="48" spans="1:10" ht="15.95" customHeight="1">
      <c r="A48" s="132"/>
      <c r="B48" s="135"/>
      <c r="C48" s="50">
        <v>5</v>
      </c>
      <c r="D48" s="51">
        <f>(D49/0.85*0.75)</f>
        <v>84.383438343834385</v>
      </c>
      <c r="E48" s="50">
        <v>3</v>
      </c>
      <c r="F48" s="51">
        <f>(D49/0.85*0.8)</f>
        <v>90.009000900090015</v>
      </c>
      <c r="G48" s="50">
        <v>3</v>
      </c>
      <c r="H48" s="51">
        <f>(D49/0.85*0.85)</f>
        <v>95.634563456345631</v>
      </c>
      <c r="I48" s="59">
        <v>5</v>
      </c>
      <c r="J48" s="51">
        <f>(D49/0.85*0.5)</f>
        <v>56.255625562556254</v>
      </c>
    </row>
    <row r="49" spans="1:10" ht="15.95" customHeight="1" thickBot="1">
      <c r="A49" s="132"/>
      <c r="B49" s="136"/>
      <c r="C49" s="55" t="s">
        <v>13</v>
      </c>
      <c r="D49" s="56">
        <f>('1. ciklus'!E4*0.85)</f>
        <v>95.634563456345631</v>
      </c>
      <c r="E49" s="55" t="s">
        <v>14</v>
      </c>
      <c r="F49" s="56">
        <f>(D49/0.85*0.9)</f>
        <v>101.26012601260126</v>
      </c>
      <c r="G49" s="55" t="s">
        <v>15</v>
      </c>
      <c r="H49" s="56">
        <f>(D49/0.85*0.95)</f>
        <v>106.88568856885688</v>
      </c>
      <c r="I49" s="60">
        <v>5</v>
      </c>
      <c r="J49" s="56">
        <f>(D49/0.85*0.6)</f>
        <v>67.506750675067508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33.753375337533754</v>
      </c>
      <c r="E58" s="63" t="s">
        <v>17</v>
      </c>
      <c r="F58" s="103">
        <f>D58</f>
        <v>33.753375337533754</v>
      </c>
      <c r="G58" s="63" t="s">
        <v>17</v>
      </c>
      <c r="H58" s="103">
        <f>D58</f>
        <v>33.753375337533754</v>
      </c>
      <c r="I58" s="63" t="s">
        <v>17</v>
      </c>
      <c r="J58" s="103">
        <f>D58</f>
        <v>33.753375337533754</v>
      </c>
    </row>
    <row r="59" spans="1:10" ht="15.95" customHeight="1">
      <c r="A59" s="132"/>
      <c r="B59" s="135"/>
      <c r="C59" s="104">
        <v>5</v>
      </c>
      <c r="D59" s="103">
        <f>(D64/0.85*0.4)</f>
        <v>45.004500450045008</v>
      </c>
      <c r="E59" s="104">
        <v>5</v>
      </c>
      <c r="F59" s="103">
        <f>(F64/0.9*0.4)</f>
        <v>45.004500450045008</v>
      </c>
      <c r="G59" s="104">
        <v>5</v>
      </c>
      <c r="H59" s="103">
        <f>(D64/0.85*0.4)</f>
        <v>45.004500450045008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53.442844284428439</v>
      </c>
      <c r="E60" s="104">
        <v>5</v>
      </c>
      <c r="F60" s="103">
        <f>(F64/0.9*0.5)</f>
        <v>56.255625562556254</v>
      </c>
      <c r="G60" s="104">
        <v>5</v>
      </c>
      <c r="H60" s="103">
        <f>(D64/0.85*0.55)</f>
        <v>61.881188118811885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61.881188118811885</v>
      </c>
      <c r="E61" s="109">
        <v>3</v>
      </c>
      <c r="F61" s="108">
        <f>(F64/0.9*0.6)</f>
        <v>67.506750675067508</v>
      </c>
      <c r="G61" s="109">
        <v>3</v>
      </c>
      <c r="H61" s="108">
        <f>(D64/0.85*0.65)</f>
        <v>73.132313231323138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73.132313231323138</v>
      </c>
      <c r="E62" s="48">
        <v>3</v>
      </c>
      <c r="F62" s="49">
        <f>(D64/0.85*0.7)</f>
        <v>78.757875787578755</v>
      </c>
      <c r="G62" s="48">
        <v>5</v>
      </c>
      <c r="H62" s="49">
        <f>(D64/0.85*0.75)</f>
        <v>84.383438343834385</v>
      </c>
      <c r="I62" s="58">
        <v>5</v>
      </c>
      <c r="J62" s="49">
        <f>(D64/0.85*0.4)</f>
        <v>45.004500450045008</v>
      </c>
    </row>
    <row r="63" spans="1:10" ht="15.95" customHeight="1">
      <c r="A63" s="132"/>
      <c r="B63" s="135"/>
      <c r="C63" s="50">
        <v>5</v>
      </c>
      <c r="D63" s="51">
        <f>(D64/0.85*0.75)</f>
        <v>84.383438343834385</v>
      </c>
      <c r="E63" s="50">
        <v>3</v>
      </c>
      <c r="F63" s="51">
        <f>(D64/0.85*0.8)</f>
        <v>90.009000900090015</v>
      </c>
      <c r="G63" s="50">
        <v>3</v>
      </c>
      <c r="H63" s="51">
        <f>(D64/0.85*0.85)</f>
        <v>95.634563456345631</v>
      </c>
      <c r="I63" s="59">
        <v>5</v>
      </c>
      <c r="J63" s="51">
        <f>(D64/0.85*0.5)</f>
        <v>56.255625562556254</v>
      </c>
    </row>
    <row r="64" spans="1:10" ht="15.95" customHeight="1" thickBot="1">
      <c r="A64" s="132"/>
      <c r="B64" s="136"/>
      <c r="C64" s="52" t="s">
        <v>13</v>
      </c>
      <c r="D64" s="53">
        <f>('1. ciklus'!E5*0.85)</f>
        <v>95.634563456345631</v>
      </c>
      <c r="E64" s="52" t="s">
        <v>14</v>
      </c>
      <c r="F64" s="53">
        <f>(D64/0.85*0.9)</f>
        <v>101.26012601260126</v>
      </c>
      <c r="G64" s="52" t="s">
        <v>15</v>
      </c>
      <c r="H64" s="53">
        <f>(D64/0.85*0.95)</f>
        <v>106.88568856885688</v>
      </c>
      <c r="I64" s="61">
        <v>5</v>
      </c>
      <c r="J64" s="53">
        <f>(D64/0.85*0.6)</f>
        <v>67.506750675067508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I1:J1"/>
    <mergeCell ref="B35:J40"/>
    <mergeCell ref="B18:B25"/>
    <mergeCell ref="J11:J15"/>
    <mergeCell ref="I16:J16"/>
    <mergeCell ref="E33:F33"/>
    <mergeCell ref="G16:H16"/>
    <mergeCell ref="G33:H33"/>
    <mergeCell ref="I33:J33"/>
    <mergeCell ref="E1:F1"/>
    <mergeCell ref="G1:H1"/>
    <mergeCell ref="C1:D1"/>
    <mergeCell ref="B3:B10"/>
    <mergeCell ref="B1:B2"/>
    <mergeCell ref="E16:F16"/>
    <mergeCell ref="J26:J32"/>
    <mergeCell ref="A73:A80"/>
    <mergeCell ref="A35:A40"/>
    <mergeCell ref="B42:B49"/>
    <mergeCell ref="B57:B64"/>
    <mergeCell ref="B73:J80"/>
    <mergeCell ref="C55:D55"/>
    <mergeCell ref="E55:F55"/>
    <mergeCell ref="A42:A55"/>
    <mergeCell ref="E71:F71"/>
    <mergeCell ref="G71:H71"/>
    <mergeCell ref="I71:J71"/>
    <mergeCell ref="G55:H55"/>
    <mergeCell ref="I55:J55"/>
    <mergeCell ref="A57:A71"/>
    <mergeCell ref="D65:D70"/>
    <mergeCell ref="F65:F70"/>
    <mergeCell ref="F26:F32"/>
    <mergeCell ref="H26:H32"/>
    <mergeCell ref="D11:D15"/>
    <mergeCell ref="F11:F15"/>
    <mergeCell ref="H11:H15"/>
    <mergeCell ref="A1:A2"/>
    <mergeCell ref="C33:D33"/>
    <mergeCell ref="D26:D32"/>
    <mergeCell ref="C16:D16"/>
    <mergeCell ref="A18:A33"/>
    <mergeCell ref="A3:A16"/>
    <mergeCell ref="C71:D71"/>
    <mergeCell ref="H65:H70"/>
    <mergeCell ref="J65:J70"/>
    <mergeCell ref="D50:D54"/>
    <mergeCell ref="F50:F54"/>
    <mergeCell ref="H50:H54"/>
    <mergeCell ref="J50:J54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29.056030603060304</v>
      </c>
      <c r="E4" s="12">
        <v>8</v>
      </c>
      <c r="F4" s="13">
        <f>D4</f>
        <v>29.056030603060304</v>
      </c>
      <c r="G4" s="12">
        <v>8</v>
      </c>
      <c r="H4" s="13">
        <f>D4</f>
        <v>29.056030603060304</v>
      </c>
      <c r="I4" s="12">
        <v>8</v>
      </c>
      <c r="J4" s="13">
        <f>D4</f>
        <v>29.056030603060304</v>
      </c>
    </row>
    <row r="5" spans="1:10" ht="15.95" customHeight="1">
      <c r="A5" s="151"/>
      <c r="B5" s="135"/>
      <c r="C5" s="14">
        <v>5</v>
      </c>
      <c r="D5" s="13">
        <f>(D10/0.85*0.4)</f>
        <v>46.489648964896489</v>
      </c>
      <c r="E5" s="14">
        <v>5</v>
      </c>
      <c r="F5" s="13">
        <f>(F10/0.9*0.4)</f>
        <v>46.489648964896482</v>
      </c>
      <c r="G5" s="14">
        <v>5</v>
      </c>
      <c r="H5" s="13">
        <f>(D10/0.85*0.4)</f>
        <v>46.489648964896489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55.206458145814572</v>
      </c>
      <c r="E6" s="14">
        <v>5</v>
      </c>
      <c r="F6" s="13">
        <f>(F10/0.9*0.5)</f>
        <v>58.1120612061206</v>
      </c>
      <c r="G6" s="14">
        <v>5</v>
      </c>
      <c r="H6" s="13">
        <f>(D10/0.85*0.55)</f>
        <v>63.92326732673267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63.92326732673267</v>
      </c>
      <c r="E7" s="17">
        <v>3</v>
      </c>
      <c r="F7" s="16">
        <f>(F10/0.9*0.6)</f>
        <v>69.734473447344712</v>
      </c>
      <c r="G7" s="17">
        <v>3</v>
      </c>
      <c r="H7" s="16">
        <f>(D10/0.85*0.65)</f>
        <v>75.545679567956796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75.545679567956796</v>
      </c>
      <c r="E8" s="48">
        <v>3</v>
      </c>
      <c r="F8" s="49">
        <f>(D10/0.85*0.7)</f>
        <v>81.356885688568852</v>
      </c>
      <c r="G8" s="48">
        <v>5</v>
      </c>
      <c r="H8" s="49">
        <f>(D10/0.85*0.75)</f>
        <v>87.168091809180908</v>
      </c>
      <c r="I8" s="48">
        <v>5</v>
      </c>
      <c r="J8" s="49">
        <f>(D10/0.85*0.4)</f>
        <v>46.489648964896489</v>
      </c>
    </row>
    <row r="9" spans="1:10" ht="15.95" customHeight="1">
      <c r="A9" s="151"/>
      <c r="B9" s="135"/>
      <c r="C9" s="50">
        <v>5</v>
      </c>
      <c r="D9" s="51">
        <f>(D10/0.85*0.75)</f>
        <v>87.168091809180908</v>
      </c>
      <c r="E9" s="50">
        <v>3</v>
      </c>
      <c r="F9" s="51">
        <f>(D10/0.85*0.8)</f>
        <v>92.979297929792978</v>
      </c>
      <c r="G9" s="50">
        <v>3</v>
      </c>
      <c r="H9" s="51">
        <f>(D10/0.85*0.85)</f>
        <v>98.790504050405033</v>
      </c>
      <c r="I9" s="50">
        <v>5</v>
      </c>
      <c r="J9" s="51">
        <f>(D10/0.85*0.5)</f>
        <v>58.112061206120607</v>
      </c>
    </row>
    <row r="10" spans="1:10" ht="15.95" customHeight="1" thickBot="1">
      <c r="A10" s="151"/>
      <c r="B10" s="136"/>
      <c r="C10" s="52" t="s">
        <v>13</v>
      </c>
      <c r="D10" s="53">
        <f>('1. ciklus'!E2*1.033*0.85)</f>
        <v>98.790504050405033</v>
      </c>
      <c r="E10" s="52" t="s">
        <v>14</v>
      </c>
      <c r="F10" s="53">
        <f>(D10/0.85*0.9)</f>
        <v>104.60171017101709</v>
      </c>
      <c r="G10" s="52" t="s">
        <v>15</v>
      </c>
      <c r="H10" s="53">
        <f>(D10/0.85*0.95)</f>
        <v>110.41291629162914</v>
      </c>
      <c r="I10" s="54">
        <v>5</v>
      </c>
      <c r="J10" s="53">
        <f>(D10/0.85*0.6)</f>
        <v>69.734473447344726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34.867236723672363</v>
      </c>
      <c r="E19" s="72" t="s">
        <v>17</v>
      </c>
      <c r="F19" s="103">
        <f>D19</f>
        <v>34.867236723672363</v>
      </c>
      <c r="G19" s="72" t="s">
        <v>17</v>
      </c>
      <c r="H19" s="103">
        <f>D19</f>
        <v>34.867236723672363</v>
      </c>
      <c r="I19" s="72" t="s">
        <v>17</v>
      </c>
      <c r="J19" s="103">
        <f>D19</f>
        <v>34.867236723672363</v>
      </c>
    </row>
    <row r="20" spans="1:10" ht="15.95" customHeight="1">
      <c r="A20" s="132"/>
      <c r="B20" s="135"/>
      <c r="C20" s="104">
        <v>5</v>
      </c>
      <c r="D20" s="103">
        <f>(D25/0.85*0.4)</f>
        <v>46.489648964896489</v>
      </c>
      <c r="E20" s="104">
        <v>5</v>
      </c>
      <c r="F20" s="103">
        <f>(F25/0.9*0.4)</f>
        <v>46.489648964896482</v>
      </c>
      <c r="G20" s="104">
        <v>5</v>
      </c>
      <c r="H20" s="103">
        <f>(D25/0.85*0.4)</f>
        <v>46.489648964896489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55.206458145814572</v>
      </c>
      <c r="E21" s="104">
        <v>5</v>
      </c>
      <c r="F21" s="103">
        <f>(F25/0.9*0.5)</f>
        <v>58.1120612061206</v>
      </c>
      <c r="G21" s="104">
        <v>5</v>
      </c>
      <c r="H21" s="103">
        <f>(D25/0.85*0.55)</f>
        <v>63.92326732673267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63.92326732673267</v>
      </c>
      <c r="E22" s="112">
        <v>3</v>
      </c>
      <c r="F22" s="108">
        <f>(F25/0.9*0.6)</f>
        <v>69.734473447344712</v>
      </c>
      <c r="G22" s="112">
        <v>3</v>
      </c>
      <c r="H22" s="108">
        <f>(D25/0.85*0.65)</f>
        <v>75.545679567956796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75.545679567956796</v>
      </c>
      <c r="E23" s="48">
        <v>3</v>
      </c>
      <c r="F23" s="49">
        <f>(D25/0.85*0.7)</f>
        <v>81.356885688568852</v>
      </c>
      <c r="G23" s="48">
        <v>5</v>
      </c>
      <c r="H23" s="49">
        <f>(D25/0.85*0.75)</f>
        <v>87.168091809180908</v>
      </c>
      <c r="I23" s="48">
        <v>5</v>
      </c>
      <c r="J23" s="49">
        <f>(D25/0.85*0.4)</f>
        <v>46.489648964896489</v>
      </c>
    </row>
    <row r="24" spans="1:10" ht="15.95" customHeight="1">
      <c r="A24" s="132"/>
      <c r="B24" s="135"/>
      <c r="C24" s="50">
        <v>5</v>
      </c>
      <c r="D24" s="51">
        <f>(D25/0.85*0.75)</f>
        <v>87.168091809180908</v>
      </c>
      <c r="E24" s="50">
        <v>3</v>
      </c>
      <c r="F24" s="51">
        <f>(D25/0.85*0.8)</f>
        <v>92.979297929792978</v>
      </c>
      <c r="G24" s="50">
        <v>3</v>
      </c>
      <c r="H24" s="51">
        <f>(D25/0.85*0.85)</f>
        <v>98.790504050405033</v>
      </c>
      <c r="I24" s="50">
        <v>5</v>
      </c>
      <c r="J24" s="51">
        <f>(D25/0.85*0.5)</f>
        <v>58.112061206120607</v>
      </c>
    </row>
    <row r="25" spans="1:10" ht="15.95" customHeight="1" thickBot="1">
      <c r="A25" s="132"/>
      <c r="B25" s="153"/>
      <c r="C25" s="55" t="s">
        <v>13</v>
      </c>
      <c r="D25" s="56">
        <f>('1. ciklus'!E3*1.033*0.85)</f>
        <v>98.790504050405033</v>
      </c>
      <c r="E25" s="55" t="s">
        <v>14</v>
      </c>
      <c r="F25" s="56">
        <f>(D25/0.85*0.9)</f>
        <v>104.60171017101709</v>
      </c>
      <c r="G25" s="55" t="s">
        <v>15</v>
      </c>
      <c r="H25" s="56">
        <f>(D25/0.85*0.95)</f>
        <v>110.41291629162914</v>
      </c>
      <c r="I25" s="57">
        <v>5</v>
      </c>
      <c r="J25" s="56">
        <f>(D25/0.85*0.6)</f>
        <v>69.734473447344726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29.056030603060304</v>
      </c>
      <c r="E43" s="32">
        <v>8</v>
      </c>
      <c r="F43" s="13">
        <f>D43</f>
        <v>29.056030603060304</v>
      </c>
      <c r="G43" s="32">
        <v>8</v>
      </c>
      <c r="H43" s="13">
        <f>D43</f>
        <v>29.056030603060304</v>
      </c>
      <c r="I43" s="32">
        <v>8</v>
      </c>
      <c r="J43" s="13">
        <f>D43</f>
        <v>29.056030603060304</v>
      </c>
    </row>
    <row r="44" spans="1:10" ht="15.95" customHeight="1">
      <c r="A44" s="132"/>
      <c r="B44" s="135"/>
      <c r="C44" s="33">
        <v>5</v>
      </c>
      <c r="D44" s="13">
        <f>(D49/0.85*0.4)</f>
        <v>46.489648964896489</v>
      </c>
      <c r="E44" s="33">
        <v>5</v>
      </c>
      <c r="F44" s="13">
        <f>(F49/0.9*0.4)</f>
        <v>46.489648964896482</v>
      </c>
      <c r="G44" s="33">
        <v>5</v>
      </c>
      <c r="H44" s="13">
        <f>(D49/0.85*0.4)</f>
        <v>46.489648964896489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55.206458145814572</v>
      </c>
      <c r="E45" s="33">
        <v>5</v>
      </c>
      <c r="F45" s="13">
        <f>(F49/0.9*0.5)</f>
        <v>58.1120612061206</v>
      </c>
      <c r="G45" s="33">
        <v>5</v>
      </c>
      <c r="H45" s="13">
        <f>(D49/0.85*0.55)</f>
        <v>63.92326732673267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63.92326732673267</v>
      </c>
      <c r="E46" s="34">
        <v>3</v>
      </c>
      <c r="F46" s="16">
        <f>(F49/0.9*0.6)</f>
        <v>69.734473447344712</v>
      </c>
      <c r="G46" s="34">
        <v>3</v>
      </c>
      <c r="H46" s="16">
        <f>(D49/0.85*0.65)</f>
        <v>75.545679567956796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75.545679567956796</v>
      </c>
      <c r="E47" s="48">
        <v>3</v>
      </c>
      <c r="F47" s="49">
        <f>(D49/0.85*0.7)</f>
        <v>81.356885688568852</v>
      </c>
      <c r="G47" s="48">
        <v>5</v>
      </c>
      <c r="H47" s="49">
        <f>(D49/0.85*0.75)</f>
        <v>87.168091809180908</v>
      </c>
      <c r="I47" s="58">
        <v>5</v>
      </c>
      <c r="J47" s="49">
        <f>(D49/0.85*0.4)</f>
        <v>46.489648964896489</v>
      </c>
    </row>
    <row r="48" spans="1:10" ht="15.95" customHeight="1">
      <c r="A48" s="132"/>
      <c r="B48" s="135"/>
      <c r="C48" s="50">
        <v>5</v>
      </c>
      <c r="D48" s="51">
        <f>(D49/0.85*0.75)</f>
        <v>87.168091809180908</v>
      </c>
      <c r="E48" s="50">
        <v>3</v>
      </c>
      <c r="F48" s="51">
        <f>(D49/0.85*0.8)</f>
        <v>92.979297929792978</v>
      </c>
      <c r="G48" s="50">
        <v>3</v>
      </c>
      <c r="H48" s="51">
        <f>(D49/0.85*0.85)</f>
        <v>98.790504050405033</v>
      </c>
      <c r="I48" s="59">
        <v>5</v>
      </c>
      <c r="J48" s="51">
        <f>(D49/0.85*0.5)</f>
        <v>58.112061206120607</v>
      </c>
    </row>
    <row r="49" spans="1:10" ht="15.95" customHeight="1" thickBot="1">
      <c r="A49" s="132"/>
      <c r="B49" s="136"/>
      <c r="C49" s="55" t="s">
        <v>13</v>
      </c>
      <c r="D49" s="56">
        <f>('1. ciklus'!E4*1.033*0.85)</f>
        <v>98.790504050405033</v>
      </c>
      <c r="E49" s="55" t="s">
        <v>14</v>
      </c>
      <c r="F49" s="56">
        <f>(D49/0.85*0.9)</f>
        <v>104.60171017101709</v>
      </c>
      <c r="G49" s="55" t="s">
        <v>15</v>
      </c>
      <c r="H49" s="56">
        <f>(D49/0.85*0.95)</f>
        <v>110.41291629162914</v>
      </c>
      <c r="I49" s="60">
        <v>5</v>
      </c>
      <c r="J49" s="56">
        <f>(D49/0.85*0.6)</f>
        <v>69.734473447344726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34.867236723672363</v>
      </c>
      <c r="E58" s="63" t="s">
        <v>17</v>
      </c>
      <c r="F58" s="103">
        <f>D58</f>
        <v>34.867236723672363</v>
      </c>
      <c r="G58" s="63" t="s">
        <v>17</v>
      </c>
      <c r="H58" s="103">
        <f>D58</f>
        <v>34.867236723672363</v>
      </c>
      <c r="I58" s="63" t="s">
        <v>17</v>
      </c>
      <c r="J58" s="103">
        <f>D58</f>
        <v>34.867236723672363</v>
      </c>
    </row>
    <row r="59" spans="1:10" ht="15.95" customHeight="1">
      <c r="A59" s="132"/>
      <c r="B59" s="135"/>
      <c r="C59" s="104">
        <v>5</v>
      </c>
      <c r="D59" s="103">
        <f>(D64/0.85*0.4)</f>
        <v>46.489648964896489</v>
      </c>
      <c r="E59" s="104">
        <v>5</v>
      </c>
      <c r="F59" s="103">
        <f>(F64/0.9*0.4)</f>
        <v>46.489648964896482</v>
      </c>
      <c r="G59" s="104">
        <v>5</v>
      </c>
      <c r="H59" s="103">
        <f>(D64/0.85*0.4)</f>
        <v>46.489648964896489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55.206458145814572</v>
      </c>
      <c r="E60" s="104">
        <v>5</v>
      </c>
      <c r="F60" s="103">
        <f>(F64/0.9*0.5)</f>
        <v>58.1120612061206</v>
      </c>
      <c r="G60" s="104">
        <v>5</v>
      </c>
      <c r="H60" s="103">
        <f>(D64/0.85*0.55)</f>
        <v>63.92326732673267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63.92326732673267</v>
      </c>
      <c r="E61" s="109">
        <v>3</v>
      </c>
      <c r="F61" s="108">
        <f>(F64/0.9*0.6)</f>
        <v>69.734473447344712</v>
      </c>
      <c r="G61" s="109">
        <v>3</v>
      </c>
      <c r="H61" s="108">
        <f>(D64/0.85*0.65)</f>
        <v>75.545679567956796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75.545679567956796</v>
      </c>
      <c r="E62" s="48">
        <v>3</v>
      </c>
      <c r="F62" s="49">
        <f>(D64/0.85*0.7)</f>
        <v>81.356885688568852</v>
      </c>
      <c r="G62" s="48">
        <v>5</v>
      </c>
      <c r="H62" s="49">
        <f>(D64/0.85*0.75)</f>
        <v>87.168091809180908</v>
      </c>
      <c r="I62" s="58">
        <v>5</v>
      </c>
      <c r="J62" s="49">
        <f>(D64/0.85*0.4)</f>
        <v>46.489648964896489</v>
      </c>
    </row>
    <row r="63" spans="1:10" ht="15.95" customHeight="1">
      <c r="A63" s="132"/>
      <c r="B63" s="135"/>
      <c r="C63" s="50">
        <v>5</v>
      </c>
      <c r="D63" s="51">
        <f>(D64/0.85*0.75)</f>
        <v>87.168091809180908</v>
      </c>
      <c r="E63" s="50">
        <v>3</v>
      </c>
      <c r="F63" s="51">
        <f>(D64/0.85*0.8)</f>
        <v>92.979297929792978</v>
      </c>
      <c r="G63" s="50">
        <v>3</v>
      </c>
      <c r="H63" s="51">
        <f>(D64/0.85*0.85)</f>
        <v>98.790504050405033</v>
      </c>
      <c r="I63" s="59">
        <v>5</v>
      </c>
      <c r="J63" s="51">
        <f>(D64/0.85*0.5)</f>
        <v>58.112061206120607</v>
      </c>
    </row>
    <row r="64" spans="1:10" ht="15.95" customHeight="1" thickBot="1">
      <c r="A64" s="132"/>
      <c r="B64" s="136"/>
      <c r="C64" s="52" t="s">
        <v>13</v>
      </c>
      <c r="D64" s="53">
        <f>('1. ciklus'!E5*1.033*0.85)</f>
        <v>98.790504050405033</v>
      </c>
      <c r="E64" s="52" t="s">
        <v>14</v>
      </c>
      <c r="F64" s="53">
        <f>(D64/0.85*0.9)</f>
        <v>104.60171017101709</v>
      </c>
      <c r="G64" s="52" t="s">
        <v>15</v>
      </c>
      <c r="H64" s="53">
        <f>(D64/0.85*0.95)</f>
        <v>110.41291629162914</v>
      </c>
      <c r="I64" s="61">
        <v>5</v>
      </c>
      <c r="J64" s="53">
        <f>(D64/0.85*0.6)</f>
        <v>69.734473447344726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A1:A2"/>
    <mergeCell ref="C33:D33"/>
    <mergeCell ref="D26:D32"/>
    <mergeCell ref="C16:D16"/>
    <mergeCell ref="A18:A33"/>
    <mergeCell ref="A3:A16"/>
    <mergeCell ref="B3:B10"/>
    <mergeCell ref="A73:A80"/>
    <mergeCell ref="A35:A40"/>
    <mergeCell ref="B42:B49"/>
    <mergeCell ref="B57:B64"/>
    <mergeCell ref="B73:J80"/>
    <mergeCell ref="C55:D55"/>
    <mergeCell ref="E55:F55"/>
    <mergeCell ref="G55:H55"/>
    <mergeCell ref="I55:J55"/>
    <mergeCell ref="F50:F54"/>
    <mergeCell ref="A42:A55"/>
    <mergeCell ref="I71:J71"/>
    <mergeCell ref="J65:J70"/>
    <mergeCell ref="A57:A71"/>
    <mergeCell ref="D65:D70"/>
    <mergeCell ref="F65:F70"/>
    <mergeCell ref="C71:D71"/>
    <mergeCell ref="E71:F71"/>
    <mergeCell ref="G71:H71"/>
    <mergeCell ref="E16:F16"/>
    <mergeCell ref="D50:D54"/>
    <mergeCell ref="H65:H70"/>
    <mergeCell ref="J50:J54"/>
    <mergeCell ref="B35:J40"/>
    <mergeCell ref="B18:B25"/>
    <mergeCell ref="J11:J15"/>
    <mergeCell ref="I16:J16"/>
    <mergeCell ref="E33:F33"/>
    <mergeCell ref="G16:H16"/>
    <mergeCell ref="G33:H33"/>
    <mergeCell ref="I33:J33"/>
    <mergeCell ref="F26:F32"/>
    <mergeCell ref="H26:H32"/>
    <mergeCell ref="J26:J32"/>
    <mergeCell ref="D11:D15"/>
    <mergeCell ref="F11:F15"/>
    <mergeCell ref="H11:H15"/>
    <mergeCell ref="H50:H54"/>
    <mergeCell ref="I1:J1"/>
    <mergeCell ref="E1:F1"/>
    <mergeCell ref="B1:B2"/>
    <mergeCell ref="G1:H1"/>
    <mergeCell ref="C1:D1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29.984248424842487</v>
      </c>
      <c r="E4" s="12">
        <v>8</v>
      </c>
      <c r="F4" s="13">
        <f>D4</f>
        <v>29.984248424842487</v>
      </c>
      <c r="G4" s="12">
        <v>8</v>
      </c>
      <c r="H4" s="13">
        <f>D4</f>
        <v>29.984248424842487</v>
      </c>
      <c r="I4" s="12">
        <v>8</v>
      </c>
      <c r="J4" s="13">
        <f>D4</f>
        <v>29.984248424842487</v>
      </c>
    </row>
    <row r="5" spans="1:10" ht="15.95" customHeight="1">
      <c r="A5" s="151"/>
      <c r="B5" s="135"/>
      <c r="C5" s="14">
        <v>5</v>
      </c>
      <c r="D5" s="13">
        <f>(D10/0.85*0.4)</f>
        <v>47.974797479747984</v>
      </c>
      <c r="E5" s="14">
        <v>5</v>
      </c>
      <c r="F5" s="13">
        <f>(F10/0.9*0.4)</f>
        <v>47.974797479747984</v>
      </c>
      <c r="G5" s="14">
        <v>5</v>
      </c>
      <c r="H5" s="13">
        <f>(D10/0.85*0.4)</f>
        <v>47.974797479747984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56.97007200720072</v>
      </c>
      <c r="E6" s="14">
        <v>5</v>
      </c>
      <c r="F6" s="13">
        <f>(F10/0.9*0.5)</f>
        <v>59.968496849684975</v>
      </c>
      <c r="G6" s="14">
        <v>5</v>
      </c>
      <c r="H6" s="13">
        <f>(D10/0.85*0.55)</f>
        <v>65.965346534653477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65.965346534653477</v>
      </c>
      <c r="E7" s="17">
        <v>3</v>
      </c>
      <c r="F7" s="16">
        <f>(F10/0.9*0.6)</f>
        <v>71.962196219621973</v>
      </c>
      <c r="G7" s="17">
        <v>3</v>
      </c>
      <c r="H7" s="16">
        <f>(D10/0.85*0.65)</f>
        <v>77.959045904590468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77.959045904590468</v>
      </c>
      <c r="E8" s="48">
        <v>3</v>
      </c>
      <c r="F8" s="49">
        <f>(D10/0.85*0.7)</f>
        <v>83.955895589558963</v>
      </c>
      <c r="G8" s="48">
        <v>5</v>
      </c>
      <c r="H8" s="49">
        <f>(D10/0.85*0.75)</f>
        <v>89.952745274527459</v>
      </c>
      <c r="I8" s="48">
        <v>5</v>
      </c>
      <c r="J8" s="49">
        <f>(D10/0.85*0.4)</f>
        <v>47.974797479747984</v>
      </c>
    </row>
    <row r="9" spans="1:10" ht="15.95" customHeight="1">
      <c r="A9" s="151"/>
      <c r="B9" s="135"/>
      <c r="C9" s="50">
        <v>5</v>
      </c>
      <c r="D9" s="51">
        <f>(D10/0.85*0.75)</f>
        <v>89.952745274527459</v>
      </c>
      <c r="E9" s="50">
        <v>3</v>
      </c>
      <c r="F9" s="51">
        <f>(D10/0.85*0.8)</f>
        <v>95.949594959495968</v>
      </c>
      <c r="G9" s="50">
        <v>3</v>
      </c>
      <c r="H9" s="51">
        <f>(D10/0.85*0.85)</f>
        <v>101.94644464446445</v>
      </c>
      <c r="I9" s="50">
        <v>5</v>
      </c>
      <c r="J9" s="51">
        <f>(D10/0.85*0.5)</f>
        <v>59.968496849684975</v>
      </c>
    </row>
    <row r="10" spans="1:10" ht="15.95" customHeight="1" thickBot="1">
      <c r="A10" s="151"/>
      <c r="B10" s="136"/>
      <c r="C10" s="52" t="s">
        <v>13</v>
      </c>
      <c r="D10" s="53">
        <f>('1. ciklus'!E2*1.066*0.85)</f>
        <v>101.94644464446445</v>
      </c>
      <c r="E10" s="52" t="s">
        <v>14</v>
      </c>
      <c r="F10" s="53">
        <f>(D10/0.85*0.9)</f>
        <v>107.94329432943296</v>
      </c>
      <c r="G10" s="52" t="s">
        <v>15</v>
      </c>
      <c r="H10" s="53">
        <f>(D10/0.85*0.95)</f>
        <v>113.94014401440144</v>
      </c>
      <c r="I10" s="54">
        <v>5</v>
      </c>
      <c r="J10" s="53">
        <f>(D10/0.85*0.6)</f>
        <v>71.962196219621973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35.981098109810986</v>
      </c>
      <c r="E19" s="72" t="s">
        <v>17</v>
      </c>
      <c r="F19" s="103">
        <f>D19</f>
        <v>35.981098109810986</v>
      </c>
      <c r="G19" s="72" t="s">
        <v>17</v>
      </c>
      <c r="H19" s="103">
        <f>D19</f>
        <v>35.981098109810986</v>
      </c>
      <c r="I19" s="72" t="s">
        <v>17</v>
      </c>
      <c r="J19" s="103">
        <f>D19</f>
        <v>35.981098109810986</v>
      </c>
    </row>
    <row r="20" spans="1:10" ht="15.95" customHeight="1">
      <c r="A20" s="132"/>
      <c r="B20" s="135"/>
      <c r="C20" s="104">
        <v>5</v>
      </c>
      <c r="D20" s="103">
        <f>(D25/0.85*0.4)</f>
        <v>47.974797479747984</v>
      </c>
      <c r="E20" s="104">
        <v>5</v>
      </c>
      <c r="F20" s="103">
        <f>(F25/0.9*0.4)</f>
        <v>47.974797479747984</v>
      </c>
      <c r="G20" s="104">
        <v>5</v>
      </c>
      <c r="H20" s="103">
        <f>(D25/0.85*0.4)</f>
        <v>47.974797479747984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56.97007200720072</v>
      </c>
      <c r="E21" s="104">
        <v>5</v>
      </c>
      <c r="F21" s="103">
        <f>(F25/0.9*0.5)</f>
        <v>59.968496849684975</v>
      </c>
      <c r="G21" s="104">
        <v>5</v>
      </c>
      <c r="H21" s="103">
        <f>(D25/0.85*0.55)</f>
        <v>65.965346534653477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65.965346534653477</v>
      </c>
      <c r="E22" s="112">
        <v>3</v>
      </c>
      <c r="F22" s="108">
        <f>(F25/0.9*0.6)</f>
        <v>71.962196219621973</v>
      </c>
      <c r="G22" s="112">
        <v>3</v>
      </c>
      <c r="H22" s="108">
        <f>(D25/0.85*0.65)</f>
        <v>77.959045904590468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77.959045904590468</v>
      </c>
      <c r="E23" s="48">
        <v>3</v>
      </c>
      <c r="F23" s="49">
        <f>(D25/0.85*0.7)</f>
        <v>83.955895589558963</v>
      </c>
      <c r="G23" s="48">
        <v>5</v>
      </c>
      <c r="H23" s="49">
        <f>(D25/0.85*0.75)</f>
        <v>89.952745274527459</v>
      </c>
      <c r="I23" s="48">
        <v>5</v>
      </c>
      <c r="J23" s="49">
        <f>(D25/0.85*0.4)</f>
        <v>47.974797479747984</v>
      </c>
    </row>
    <row r="24" spans="1:10" ht="15.95" customHeight="1">
      <c r="A24" s="132"/>
      <c r="B24" s="135"/>
      <c r="C24" s="50">
        <v>5</v>
      </c>
      <c r="D24" s="51">
        <f>(D25/0.85*0.75)</f>
        <v>89.952745274527459</v>
      </c>
      <c r="E24" s="50">
        <v>3</v>
      </c>
      <c r="F24" s="51">
        <f>(D25/0.85*0.8)</f>
        <v>95.949594959495968</v>
      </c>
      <c r="G24" s="50">
        <v>3</v>
      </c>
      <c r="H24" s="51">
        <f>(D25/0.85*0.85)</f>
        <v>101.94644464446445</v>
      </c>
      <c r="I24" s="50">
        <v>5</v>
      </c>
      <c r="J24" s="51">
        <f>(D25/0.85*0.5)</f>
        <v>59.968496849684975</v>
      </c>
    </row>
    <row r="25" spans="1:10" ht="15.95" customHeight="1" thickBot="1">
      <c r="A25" s="132"/>
      <c r="B25" s="153"/>
      <c r="C25" s="55" t="s">
        <v>13</v>
      </c>
      <c r="D25" s="56">
        <f>('1. ciklus'!E3*1.066*0.85)</f>
        <v>101.94644464446445</v>
      </c>
      <c r="E25" s="55" t="s">
        <v>14</v>
      </c>
      <c r="F25" s="56">
        <f>(D25/0.85*0.9)</f>
        <v>107.94329432943296</v>
      </c>
      <c r="G25" s="55" t="s">
        <v>15</v>
      </c>
      <c r="H25" s="56">
        <f>(D25/0.85*0.95)</f>
        <v>113.94014401440144</v>
      </c>
      <c r="I25" s="57">
        <v>5</v>
      </c>
      <c r="J25" s="56">
        <f>(D25/0.85*0.6)</f>
        <v>71.962196219621973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29.984248424842487</v>
      </c>
      <c r="E43" s="32">
        <v>8</v>
      </c>
      <c r="F43" s="13">
        <f>D43</f>
        <v>29.984248424842487</v>
      </c>
      <c r="G43" s="32">
        <v>8</v>
      </c>
      <c r="H43" s="13">
        <f>D43</f>
        <v>29.984248424842487</v>
      </c>
      <c r="I43" s="32">
        <v>8</v>
      </c>
      <c r="J43" s="13">
        <f>D43</f>
        <v>29.984248424842487</v>
      </c>
    </row>
    <row r="44" spans="1:10" ht="15.95" customHeight="1">
      <c r="A44" s="132"/>
      <c r="B44" s="135"/>
      <c r="C44" s="33">
        <v>5</v>
      </c>
      <c r="D44" s="13">
        <f>(D49/0.85*0.4)</f>
        <v>47.974797479747984</v>
      </c>
      <c r="E44" s="33">
        <v>5</v>
      </c>
      <c r="F44" s="13">
        <f>(F49/0.9*0.4)</f>
        <v>47.974797479747984</v>
      </c>
      <c r="G44" s="33">
        <v>5</v>
      </c>
      <c r="H44" s="13">
        <f>(D49/0.85*0.4)</f>
        <v>47.974797479747984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56.97007200720072</v>
      </c>
      <c r="E45" s="33">
        <v>5</v>
      </c>
      <c r="F45" s="13">
        <f>(F49/0.9*0.5)</f>
        <v>59.968496849684975</v>
      </c>
      <c r="G45" s="33">
        <v>5</v>
      </c>
      <c r="H45" s="13">
        <f>(D49/0.85*0.55)</f>
        <v>65.965346534653477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65.965346534653477</v>
      </c>
      <c r="E46" s="34">
        <v>3</v>
      </c>
      <c r="F46" s="16">
        <f>(F49/0.9*0.6)</f>
        <v>71.962196219621973</v>
      </c>
      <c r="G46" s="34">
        <v>3</v>
      </c>
      <c r="H46" s="16">
        <f>(D49/0.85*0.65)</f>
        <v>77.959045904590468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77.959045904590468</v>
      </c>
      <c r="E47" s="48">
        <v>3</v>
      </c>
      <c r="F47" s="49">
        <f>(D49/0.85*0.7)</f>
        <v>83.955895589558963</v>
      </c>
      <c r="G47" s="48">
        <v>5</v>
      </c>
      <c r="H47" s="49">
        <f>(D49/0.85*0.75)</f>
        <v>89.952745274527459</v>
      </c>
      <c r="I47" s="58">
        <v>5</v>
      </c>
      <c r="J47" s="49">
        <f>(D49/0.85*0.4)</f>
        <v>47.974797479747984</v>
      </c>
    </row>
    <row r="48" spans="1:10" ht="15.95" customHeight="1">
      <c r="A48" s="132"/>
      <c r="B48" s="135"/>
      <c r="C48" s="50">
        <v>5</v>
      </c>
      <c r="D48" s="51">
        <f>(D49/0.85*0.75)</f>
        <v>89.952745274527459</v>
      </c>
      <c r="E48" s="50">
        <v>3</v>
      </c>
      <c r="F48" s="51">
        <f>(D49/0.85*0.8)</f>
        <v>95.949594959495968</v>
      </c>
      <c r="G48" s="50">
        <v>3</v>
      </c>
      <c r="H48" s="51">
        <f>(D49/0.85*0.85)</f>
        <v>101.94644464446445</v>
      </c>
      <c r="I48" s="59">
        <v>5</v>
      </c>
      <c r="J48" s="51">
        <f>(D49/0.85*0.5)</f>
        <v>59.968496849684975</v>
      </c>
    </row>
    <row r="49" spans="1:10" ht="15.95" customHeight="1" thickBot="1">
      <c r="A49" s="132"/>
      <c r="B49" s="136"/>
      <c r="C49" s="55" t="s">
        <v>13</v>
      </c>
      <c r="D49" s="56">
        <f>('1. ciklus'!E4*1.066*0.85)</f>
        <v>101.94644464446445</v>
      </c>
      <c r="E49" s="55" t="s">
        <v>14</v>
      </c>
      <c r="F49" s="56">
        <f>(D49/0.85*0.9)</f>
        <v>107.94329432943296</v>
      </c>
      <c r="G49" s="55" t="s">
        <v>15</v>
      </c>
      <c r="H49" s="56">
        <f>(D49/0.85*0.95)</f>
        <v>113.94014401440144</v>
      </c>
      <c r="I49" s="60">
        <v>5</v>
      </c>
      <c r="J49" s="56">
        <f>(D49/0.85*0.6)</f>
        <v>71.962196219621973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20" t="s">
        <v>16</v>
      </c>
      <c r="D57" s="11">
        <v>20</v>
      </c>
      <c r="E57" s="20" t="s">
        <v>16</v>
      </c>
      <c r="F57" s="11">
        <v>20</v>
      </c>
      <c r="G57" s="20" t="s">
        <v>16</v>
      </c>
      <c r="H57" s="11">
        <v>20</v>
      </c>
      <c r="I57" s="20" t="s">
        <v>16</v>
      </c>
      <c r="J57" s="11">
        <v>20</v>
      </c>
    </row>
    <row r="58" spans="1:10" ht="15.95" customHeight="1">
      <c r="A58" s="132"/>
      <c r="B58" s="135"/>
      <c r="C58" s="32" t="s">
        <v>17</v>
      </c>
      <c r="D58" s="13">
        <f>(D64/0.85*0.3)</f>
        <v>35.981098109810986</v>
      </c>
      <c r="E58" s="32" t="s">
        <v>17</v>
      </c>
      <c r="F58" s="13">
        <f>D58</f>
        <v>35.981098109810986</v>
      </c>
      <c r="G58" s="32" t="s">
        <v>17</v>
      </c>
      <c r="H58" s="13">
        <f>D58</f>
        <v>35.981098109810986</v>
      </c>
      <c r="I58" s="32" t="s">
        <v>17</v>
      </c>
      <c r="J58" s="13">
        <f>D58</f>
        <v>35.981098109810986</v>
      </c>
    </row>
    <row r="59" spans="1:10" ht="15.95" customHeight="1">
      <c r="A59" s="132"/>
      <c r="B59" s="135"/>
      <c r="C59" s="26">
        <v>5</v>
      </c>
      <c r="D59" s="13">
        <f>(D64/0.85*0.4)</f>
        <v>47.974797479747984</v>
      </c>
      <c r="E59" s="26">
        <v>5</v>
      </c>
      <c r="F59" s="13">
        <f>(F64/0.9*0.4)</f>
        <v>47.974797479747984</v>
      </c>
      <c r="G59" s="26">
        <v>5</v>
      </c>
      <c r="H59" s="13">
        <f>(D64/0.85*0.4)</f>
        <v>47.974797479747984</v>
      </c>
      <c r="I59" s="26" t="s">
        <v>1</v>
      </c>
      <c r="J59" s="27" t="s">
        <v>1</v>
      </c>
    </row>
    <row r="60" spans="1:10" ht="15.95" customHeight="1">
      <c r="A60" s="132"/>
      <c r="B60" s="135"/>
      <c r="C60" s="26">
        <v>5</v>
      </c>
      <c r="D60" s="13">
        <f>(D64/0.85*0.475)</f>
        <v>56.97007200720072</v>
      </c>
      <c r="E60" s="26">
        <v>5</v>
      </c>
      <c r="F60" s="13">
        <f>(F64/0.9*0.5)</f>
        <v>59.968496849684975</v>
      </c>
      <c r="G60" s="26">
        <v>5</v>
      </c>
      <c r="H60" s="13">
        <f>(D64/0.85*0.55)</f>
        <v>65.965346534653477</v>
      </c>
      <c r="I60" s="26" t="s">
        <v>1</v>
      </c>
      <c r="J60" s="27" t="s">
        <v>1</v>
      </c>
    </row>
    <row r="61" spans="1:10" ht="15.95" customHeight="1" thickBot="1">
      <c r="A61" s="132"/>
      <c r="B61" s="135"/>
      <c r="C61" s="36">
        <v>3</v>
      </c>
      <c r="D61" s="16">
        <f>(D64/0.85*0.55)</f>
        <v>65.965346534653477</v>
      </c>
      <c r="E61" s="36">
        <v>3</v>
      </c>
      <c r="F61" s="16">
        <f>(F64/0.9*0.6)</f>
        <v>71.962196219621973</v>
      </c>
      <c r="G61" s="36">
        <v>3</v>
      </c>
      <c r="H61" s="16">
        <f>(D64/0.85*0.65)</f>
        <v>77.959045904590468</v>
      </c>
      <c r="I61" s="36" t="s">
        <v>1</v>
      </c>
      <c r="J61" s="37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77.959045904590468</v>
      </c>
      <c r="E62" s="48">
        <v>3</v>
      </c>
      <c r="F62" s="49">
        <f>(D64/0.85*0.7)</f>
        <v>83.955895589558963</v>
      </c>
      <c r="G62" s="48">
        <v>5</v>
      </c>
      <c r="H62" s="49">
        <f>(D64/0.85*0.75)</f>
        <v>89.952745274527459</v>
      </c>
      <c r="I62" s="58">
        <v>5</v>
      </c>
      <c r="J62" s="49">
        <f>(D64/0.85*0.4)</f>
        <v>47.974797479747984</v>
      </c>
    </row>
    <row r="63" spans="1:10" ht="15.95" customHeight="1">
      <c r="A63" s="132"/>
      <c r="B63" s="135"/>
      <c r="C63" s="50">
        <v>5</v>
      </c>
      <c r="D63" s="51">
        <f>(D64/0.85*0.75)</f>
        <v>89.952745274527459</v>
      </c>
      <c r="E63" s="50">
        <v>3</v>
      </c>
      <c r="F63" s="51">
        <f>(D64/0.85*0.8)</f>
        <v>95.949594959495968</v>
      </c>
      <c r="G63" s="50">
        <v>3</v>
      </c>
      <c r="H63" s="51">
        <f>(D64/0.85*0.85)</f>
        <v>101.94644464446445</v>
      </c>
      <c r="I63" s="59">
        <v>5</v>
      </c>
      <c r="J63" s="51">
        <f>(D64/0.85*0.5)</f>
        <v>59.968496849684975</v>
      </c>
    </row>
    <row r="64" spans="1:10" ht="15.95" customHeight="1" thickBot="1">
      <c r="A64" s="132"/>
      <c r="B64" s="136"/>
      <c r="C64" s="52" t="s">
        <v>13</v>
      </c>
      <c r="D64" s="53">
        <f>('1. ciklus'!E5*1.066*0.85)</f>
        <v>101.94644464446445</v>
      </c>
      <c r="E64" s="52" t="s">
        <v>14</v>
      </c>
      <c r="F64" s="53">
        <f>(D64/0.85*0.9)</f>
        <v>107.94329432943296</v>
      </c>
      <c r="G64" s="52" t="s">
        <v>15</v>
      </c>
      <c r="H64" s="53">
        <f>(D64/0.85*0.95)</f>
        <v>113.94014401440144</v>
      </c>
      <c r="I64" s="61">
        <v>5</v>
      </c>
      <c r="J64" s="53">
        <f>(D64/0.85*0.6)</f>
        <v>71.962196219621973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I1:J1"/>
    <mergeCell ref="B35:J40"/>
    <mergeCell ref="B18:B25"/>
    <mergeCell ref="J11:J15"/>
    <mergeCell ref="I16:J16"/>
    <mergeCell ref="E33:F33"/>
    <mergeCell ref="G16:H16"/>
    <mergeCell ref="G33:H33"/>
    <mergeCell ref="I33:J33"/>
    <mergeCell ref="E1:F1"/>
    <mergeCell ref="G1:H1"/>
    <mergeCell ref="C1:D1"/>
    <mergeCell ref="B3:B10"/>
    <mergeCell ref="B1:B2"/>
    <mergeCell ref="E16:F16"/>
    <mergeCell ref="J26:J32"/>
    <mergeCell ref="A73:A80"/>
    <mergeCell ref="A35:A40"/>
    <mergeCell ref="B42:B49"/>
    <mergeCell ref="B57:B64"/>
    <mergeCell ref="B73:J80"/>
    <mergeCell ref="C55:D55"/>
    <mergeCell ref="E55:F55"/>
    <mergeCell ref="A42:A55"/>
    <mergeCell ref="E71:F71"/>
    <mergeCell ref="G71:H71"/>
    <mergeCell ref="I71:J71"/>
    <mergeCell ref="G55:H55"/>
    <mergeCell ref="I55:J55"/>
    <mergeCell ref="A57:A71"/>
    <mergeCell ref="D65:D70"/>
    <mergeCell ref="F65:F70"/>
    <mergeCell ref="F26:F32"/>
    <mergeCell ref="H26:H32"/>
    <mergeCell ref="D11:D15"/>
    <mergeCell ref="F11:F15"/>
    <mergeCell ref="H11:H15"/>
    <mergeCell ref="A1:A2"/>
    <mergeCell ref="C33:D33"/>
    <mergeCell ref="D26:D32"/>
    <mergeCell ref="C16:D16"/>
    <mergeCell ref="A18:A33"/>
    <mergeCell ref="A3:A16"/>
    <mergeCell ref="C71:D71"/>
    <mergeCell ref="H65:H70"/>
    <mergeCell ref="J65:J70"/>
    <mergeCell ref="D50:D54"/>
    <mergeCell ref="F50:F54"/>
    <mergeCell ref="H50:H54"/>
    <mergeCell ref="J50:J54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30.940594059405939</v>
      </c>
      <c r="E4" s="12">
        <v>8</v>
      </c>
      <c r="F4" s="13">
        <f>D4</f>
        <v>30.940594059405939</v>
      </c>
      <c r="G4" s="12">
        <v>8</v>
      </c>
      <c r="H4" s="13">
        <f>D4</f>
        <v>30.940594059405939</v>
      </c>
      <c r="I4" s="12">
        <v>8</v>
      </c>
      <c r="J4" s="13">
        <f>D4</f>
        <v>30.940594059405939</v>
      </c>
    </row>
    <row r="5" spans="1:10" ht="15.95" customHeight="1">
      <c r="A5" s="151"/>
      <c r="B5" s="135"/>
      <c r="C5" s="14">
        <v>5</v>
      </c>
      <c r="D5" s="13">
        <f>(D10/0.85*0.4)</f>
        <v>49.504950495049506</v>
      </c>
      <c r="E5" s="14">
        <v>5</v>
      </c>
      <c r="F5" s="13">
        <f>(F10/0.9*0.4)</f>
        <v>49.504950495049506</v>
      </c>
      <c r="G5" s="14">
        <v>5</v>
      </c>
      <c r="H5" s="13">
        <f>(D10/0.85*0.4)</f>
        <v>49.504950495049506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58.787128712871279</v>
      </c>
      <c r="E6" s="14">
        <v>5</v>
      </c>
      <c r="F6" s="13">
        <f>(F10/0.9*0.5)</f>
        <v>61.881188118811878</v>
      </c>
      <c r="G6" s="14">
        <v>5</v>
      </c>
      <c r="H6" s="13">
        <f>(D10/0.85*0.55)</f>
        <v>68.069306930693074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68.069306930693074</v>
      </c>
      <c r="E7" s="17">
        <v>3</v>
      </c>
      <c r="F7" s="16">
        <f>(F10/0.9*0.6)</f>
        <v>74.257425742574256</v>
      </c>
      <c r="G7" s="17">
        <v>3</v>
      </c>
      <c r="H7" s="16">
        <f>(D10/0.85*0.65)</f>
        <v>80.445544554455438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80.445544554455438</v>
      </c>
      <c r="E8" s="48">
        <v>3</v>
      </c>
      <c r="F8" s="49">
        <f>(D10/0.85*0.7)</f>
        <v>86.63366336633662</v>
      </c>
      <c r="G8" s="48">
        <v>5</v>
      </c>
      <c r="H8" s="49">
        <f>(D10/0.85*0.75)</f>
        <v>92.821782178217816</v>
      </c>
      <c r="I8" s="48">
        <v>5</v>
      </c>
      <c r="J8" s="49">
        <f>(D10/0.85*0.4)</f>
        <v>49.504950495049506</v>
      </c>
    </row>
    <row r="9" spans="1:10" ht="15.95" customHeight="1">
      <c r="A9" s="151"/>
      <c r="B9" s="135"/>
      <c r="C9" s="50">
        <v>5</v>
      </c>
      <c r="D9" s="51">
        <f>(D10/0.85*0.75)</f>
        <v>92.821782178217816</v>
      </c>
      <c r="E9" s="50">
        <v>3</v>
      </c>
      <c r="F9" s="51">
        <f>(D10/0.85*0.8)</f>
        <v>99.009900990099013</v>
      </c>
      <c r="G9" s="50">
        <v>3</v>
      </c>
      <c r="H9" s="51">
        <f>(D10/0.85*0.85)</f>
        <v>105.19801980198019</v>
      </c>
      <c r="I9" s="50">
        <v>5</v>
      </c>
      <c r="J9" s="51">
        <f>(D10/0.85*0.5)</f>
        <v>61.881188118811878</v>
      </c>
    </row>
    <row r="10" spans="1:10" ht="15.95" customHeight="1" thickBot="1">
      <c r="A10" s="151"/>
      <c r="B10" s="136"/>
      <c r="C10" s="52" t="s">
        <v>13</v>
      </c>
      <c r="D10" s="53">
        <f>('1. ciklus'!E2*1.1*0.85)</f>
        <v>105.19801980198019</v>
      </c>
      <c r="E10" s="52" t="s">
        <v>14</v>
      </c>
      <c r="F10" s="53">
        <f>(D10/0.85*0.9)</f>
        <v>111.38613861386138</v>
      </c>
      <c r="G10" s="52" t="s">
        <v>15</v>
      </c>
      <c r="H10" s="53">
        <f>(D10/0.85*0.95)</f>
        <v>117.57425742574256</v>
      </c>
      <c r="I10" s="54">
        <v>5</v>
      </c>
      <c r="J10" s="53">
        <f>(D10/0.85*0.6)</f>
        <v>74.257425742574256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37.128712871287128</v>
      </c>
      <c r="E19" s="72" t="s">
        <v>17</v>
      </c>
      <c r="F19" s="103">
        <f>D19</f>
        <v>37.128712871287128</v>
      </c>
      <c r="G19" s="72" t="s">
        <v>17</v>
      </c>
      <c r="H19" s="103">
        <f>D19</f>
        <v>37.128712871287128</v>
      </c>
      <c r="I19" s="72" t="s">
        <v>17</v>
      </c>
      <c r="J19" s="103">
        <f>D19</f>
        <v>37.128712871287128</v>
      </c>
    </row>
    <row r="20" spans="1:10" ht="15.95" customHeight="1">
      <c r="A20" s="132"/>
      <c r="B20" s="135"/>
      <c r="C20" s="104">
        <v>5</v>
      </c>
      <c r="D20" s="103">
        <f>(D25/0.85*0.4)</f>
        <v>49.504950495049506</v>
      </c>
      <c r="E20" s="104">
        <v>5</v>
      </c>
      <c r="F20" s="103">
        <f>(F25/0.9*0.4)</f>
        <v>49.504950495049506</v>
      </c>
      <c r="G20" s="104">
        <v>5</v>
      </c>
      <c r="H20" s="103">
        <f>(D25/0.85*0.4)</f>
        <v>49.504950495049506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58.787128712871279</v>
      </c>
      <c r="E21" s="104">
        <v>5</v>
      </c>
      <c r="F21" s="103">
        <f>(F25/0.9*0.5)</f>
        <v>61.881188118811878</v>
      </c>
      <c r="G21" s="104">
        <v>5</v>
      </c>
      <c r="H21" s="103">
        <f>(D25/0.85*0.55)</f>
        <v>68.069306930693074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68.069306930693074</v>
      </c>
      <c r="E22" s="112">
        <v>3</v>
      </c>
      <c r="F22" s="108">
        <f>(F25/0.9*0.6)</f>
        <v>74.257425742574256</v>
      </c>
      <c r="G22" s="112">
        <v>3</v>
      </c>
      <c r="H22" s="108">
        <f>(D25/0.85*0.65)</f>
        <v>80.445544554455438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80.445544554455438</v>
      </c>
      <c r="E23" s="48">
        <v>3</v>
      </c>
      <c r="F23" s="49">
        <f>(D25/0.85*0.7)</f>
        <v>86.63366336633662</v>
      </c>
      <c r="G23" s="48">
        <v>5</v>
      </c>
      <c r="H23" s="49">
        <f>(D25/0.85*0.75)</f>
        <v>92.821782178217816</v>
      </c>
      <c r="I23" s="48">
        <v>5</v>
      </c>
      <c r="J23" s="49">
        <f>(D25/0.85*0.4)</f>
        <v>49.504950495049506</v>
      </c>
    </row>
    <row r="24" spans="1:10" ht="15.95" customHeight="1">
      <c r="A24" s="132"/>
      <c r="B24" s="135"/>
      <c r="C24" s="50">
        <v>5</v>
      </c>
      <c r="D24" s="51">
        <f>(D25/0.85*0.75)</f>
        <v>92.821782178217816</v>
      </c>
      <c r="E24" s="50">
        <v>3</v>
      </c>
      <c r="F24" s="51">
        <f>(D25/0.85*0.8)</f>
        <v>99.009900990099013</v>
      </c>
      <c r="G24" s="50">
        <v>3</v>
      </c>
      <c r="H24" s="51">
        <f>(D25/0.85*0.85)</f>
        <v>105.19801980198019</v>
      </c>
      <c r="I24" s="50">
        <v>5</v>
      </c>
      <c r="J24" s="51">
        <f>(D25/0.85*0.5)</f>
        <v>61.881188118811878</v>
      </c>
    </row>
    <row r="25" spans="1:10" ht="15.95" customHeight="1" thickBot="1">
      <c r="A25" s="132"/>
      <c r="B25" s="153"/>
      <c r="C25" s="55" t="s">
        <v>13</v>
      </c>
      <c r="D25" s="56">
        <f>('1. ciklus'!E3*1.1*0.85)</f>
        <v>105.19801980198019</v>
      </c>
      <c r="E25" s="55" t="s">
        <v>14</v>
      </c>
      <c r="F25" s="56">
        <f>(D25/0.85*0.9)</f>
        <v>111.38613861386138</v>
      </c>
      <c r="G25" s="55" t="s">
        <v>15</v>
      </c>
      <c r="H25" s="56">
        <f>(D25/0.85*0.95)</f>
        <v>117.57425742574256</v>
      </c>
      <c r="I25" s="57">
        <v>5</v>
      </c>
      <c r="J25" s="56">
        <f>(D25/0.85*0.6)</f>
        <v>74.257425742574256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30.940594059405939</v>
      </c>
      <c r="E43" s="32">
        <v>8</v>
      </c>
      <c r="F43" s="13">
        <f>D43</f>
        <v>30.940594059405939</v>
      </c>
      <c r="G43" s="32">
        <v>8</v>
      </c>
      <c r="H43" s="13">
        <f>D43</f>
        <v>30.940594059405939</v>
      </c>
      <c r="I43" s="32">
        <v>8</v>
      </c>
      <c r="J43" s="13">
        <f>D43</f>
        <v>30.940594059405939</v>
      </c>
    </row>
    <row r="44" spans="1:10" ht="15.95" customHeight="1">
      <c r="A44" s="132"/>
      <c r="B44" s="135"/>
      <c r="C44" s="33">
        <v>5</v>
      </c>
      <c r="D44" s="13">
        <f>(D49/0.85*0.4)</f>
        <v>49.504950495049506</v>
      </c>
      <c r="E44" s="33">
        <v>5</v>
      </c>
      <c r="F44" s="13">
        <f>(F49/0.9*0.4)</f>
        <v>49.504950495049506</v>
      </c>
      <c r="G44" s="33">
        <v>5</v>
      </c>
      <c r="H44" s="13">
        <f>(D49/0.85*0.4)</f>
        <v>49.504950495049506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58.787128712871279</v>
      </c>
      <c r="E45" s="33">
        <v>5</v>
      </c>
      <c r="F45" s="13">
        <f>(F49/0.9*0.5)</f>
        <v>61.881188118811878</v>
      </c>
      <c r="G45" s="33">
        <v>5</v>
      </c>
      <c r="H45" s="13">
        <f>(D49/0.85*0.55)</f>
        <v>68.069306930693074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68.069306930693074</v>
      </c>
      <c r="E46" s="34">
        <v>3</v>
      </c>
      <c r="F46" s="16">
        <f>(F49/0.9*0.6)</f>
        <v>74.257425742574256</v>
      </c>
      <c r="G46" s="34">
        <v>3</v>
      </c>
      <c r="H46" s="16">
        <f>(D49/0.85*0.65)</f>
        <v>80.445544554455438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80.445544554455438</v>
      </c>
      <c r="E47" s="48">
        <v>3</v>
      </c>
      <c r="F47" s="49">
        <f>(D49/0.85*0.7)</f>
        <v>86.63366336633662</v>
      </c>
      <c r="G47" s="48">
        <v>5</v>
      </c>
      <c r="H47" s="49">
        <f>(D49/0.85*0.75)</f>
        <v>92.821782178217816</v>
      </c>
      <c r="I47" s="58">
        <v>5</v>
      </c>
      <c r="J47" s="49">
        <f>(D49/0.85*0.4)</f>
        <v>49.504950495049506</v>
      </c>
    </row>
    <row r="48" spans="1:10" ht="15.95" customHeight="1">
      <c r="A48" s="132"/>
      <c r="B48" s="135"/>
      <c r="C48" s="50">
        <v>5</v>
      </c>
      <c r="D48" s="51">
        <f>(D49/0.85*0.75)</f>
        <v>92.821782178217816</v>
      </c>
      <c r="E48" s="50">
        <v>3</v>
      </c>
      <c r="F48" s="51">
        <f>(D49/0.85*0.8)</f>
        <v>99.009900990099013</v>
      </c>
      <c r="G48" s="50">
        <v>3</v>
      </c>
      <c r="H48" s="51">
        <f>(D49/0.85*0.85)</f>
        <v>105.19801980198019</v>
      </c>
      <c r="I48" s="59">
        <v>5</v>
      </c>
      <c r="J48" s="51">
        <f>(D49/0.85*0.5)</f>
        <v>61.881188118811878</v>
      </c>
    </row>
    <row r="49" spans="1:10" ht="15.95" customHeight="1" thickBot="1">
      <c r="A49" s="132"/>
      <c r="B49" s="136"/>
      <c r="C49" s="55" t="s">
        <v>13</v>
      </c>
      <c r="D49" s="56">
        <f>('1. ciklus'!E4*1.1*0.85)</f>
        <v>105.19801980198019</v>
      </c>
      <c r="E49" s="55" t="s">
        <v>14</v>
      </c>
      <c r="F49" s="56">
        <f>(D49/0.85*0.9)</f>
        <v>111.38613861386138</v>
      </c>
      <c r="G49" s="55" t="s">
        <v>15</v>
      </c>
      <c r="H49" s="56">
        <f>(D49/0.85*0.95)</f>
        <v>117.57425742574256</v>
      </c>
      <c r="I49" s="60">
        <v>5</v>
      </c>
      <c r="J49" s="56">
        <f>(D49/0.85*0.6)</f>
        <v>74.257425742574256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37.128712871287128</v>
      </c>
      <c r="E58" s="63" t="s">
        <v>17</v>
      </c>
      <c r="F58" s="103">
        <f>D58</f>
        <v>37.128712871287128</v>
      </c>
      <c r="G58" s="63" t="s">
        <v>17</v>
      </c>
      <c r="H58" s="103">
        <f>D58</f>
        <v>37.128712871287128</v>
      </c>
      <c r="I58" s="63" t="s">
        <v>17</v>
      </c>
      <c r="J58" s="103">
        <f>D58</f>
        <v>37.128712871287128</v>
      </c>
    </row>
    <row r="59" spans="1:10" ht="15.95" customHeight="1">
      <c r="A59" s="132"/>
      <c r="B59" s="135"/>
      <c r="C59" s="104">
        <v>5</v>
      </c>
      <c r="D59" s="103">
        <f>(D64/0.85*0.4)</f>
        <v>49.504950495049506</v>
      </c>
      <c r="E59" s="104">
        <v>5</v>
      </c>
      <c r="F59" s="103">
        <f>(F64/0.9*0.4)</f>
        <v>49.504950495049506</v>
      </c>
      <c r="G59" s="104">
        <v>5</v>
      </c>
      <c r="H59" s="103">
        <f>(D64/0.85*0.4)</f>
        <v>49.504950495049506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58.787128712871279</v>
      </c>
      <c r="E60" s="104">
        <v>5</v>
      </c>
      <c r="F60" s="103">
        <f>(F64/0.9*0.5)</f>
        <v>61.881188118811878</v>
      </c>
      <c r="G60" s="104">
        <v>5</v>
      </c>
      <c r="H60" s="103">
        <f>(D64/0.85*0.55)</f>
        <v>68.069306930693074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68.069306930693074</v>
      </c>
      <c r="E61" s="109">
        <v>3</v>
      </c>
      <c r="F61" s="108">
        <f>(F64/0.9*0.6)</f>
        <v>74.257425742574256</v>
      </c>
      <c r="G61" s="109">
        <v>3</v>
      </c>
      <c r="H61" s="108">
        <f>(D64/0.85*0.65)</f>
        <v>80.445544554455438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80.445544554455438</v>
      </c>
      <c r="E62" s="48">
        <v>3</v>
      </c>
      <c r="F62" s="49">
        <f>(D64/0.85*0.7)</f>
        <v>86.63366336633662</v>
      </c>
      <c r="G62" s="48">
        <v>5</v>
      </c>
      <c r="H62" s="49">
        <f>(D64/0.85*0.75)</f>
        <v>92.821782178217816</v>
      </c>
      <c r="I62" s="58">
        <v>5</v>
      </c>
      <c r="J62" s="49">
        <f>(D64/0.85*0.4)</f>
        <v>49.504950495049506</v>
      </c>
    </row>
    <row r="63" spans="1:10" ht="15.95" customHeight="1">
      <c r="A63" s="132"/>
      <c r="B63" s="135"/>
      <c r="C63" s="50">
        <v>5</v>
      </c>
      <c r="D63" s="51">
        <f>(D64/0.85*0.75)</f>
        <v>92.821782178217816</v>
      </c>
      <c r="E63" s="50">
        <v>3</v>
      </c>
      <c r="F63" s="51">
        <f>(D64/0.85*0.8)</f>
        <v>99.009900990099013</v>
      </c>
      <c r="G63" s="50">
        <v>3</v>
      </c>
      <c r="H63" s="51">
        <f>(D64/0.85*0.85)</f>
        <v>105.19801980198019</v>
      </c>
      <c r="I63" s="59">
        <v>5</v>
      </c>
      <c r="J63" s="51">
        <f>(D64/0.85*0.5)</f>
        <v>61.881188118811878</v>
      </c>
    </row>
    <row r="64" spans="1:10" ht="15.95" customHeight="1" thickBot="1">
      <c r="A64" s="132"/>
      <c r="B64" s="136"/>
      <c r="C64" s="52" t="s">
        <v>13</v>
      </c>
      <c r="D64" s="53">
        <f>('1. ciklus'!E5*1.1*0.85)</f>
        <v>105.19801980198019</v>
      </c>
      <c r="E64" s="52" t="s">
        <v>14</v>
      </c>
      <c r="F64" s="53">
        <f>(D64/0.85*0.9)</f>
        <v>111.38613861386138</v>
      </c>
      <c r="G64" s="52" t="s">
        <v>15</v>
      </c>
      <c r="H64" s="53">
        <f>(D64/0.85*0.95)</f>
        <v>117.57425742574256</v>
      </c>
      <c r="I64" s="61">
        <v>5</v>
      </c>
      <c r="J64" s="53">
        <f>(D64/0.85*0.6)</f>
        <v>74.257425742574256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A1:A2"/>
    <mergeCell ref="C33:D33"/>
    <mergeCell ref="D26:D32"/>
    <mergeCell ref="C16:D16"/>
    <mergeCell ref="A18:A33"/>
    <mergeCell ref="A3:A16"/>
    <mergeCell ref="B3:B10"/>
    <mergeCell ref="A73:A80"/>
    <mergeCell ref="A35:A40"/>
    <mergeCell ref="B42:B49"/>
    <mergeCell ref="B57:B64"/>
    <mergeCell ref="B73:J80"/>
    <mergeCell ref="C55:D55"/>
    <mergeCell ref="E55:F55"/>
    <mergeCell ref="G55:H55"/>
    <mergeCell ref="I55:J55"/>
    <mergeCell ref="F50:F54"/>
    <mergeCell ref="A42:A55"/>
    <mergeCell ref="I71:J71"/>
    <mergeCell ref="J65:J70"/>
    <mergeCell ref="A57:A71"/>
    <mergeCell ref="D65:D70"/>
    <mergeCell ref="F65:F70"/>
    <mergeCell ref="C71:D71"/>
    <mergeCell ref="E71:F71"/>
    <mergeCell ref="G71:H71"/>
    <mergeCell ref="E16:F16"/>
    <mergeCell ref="D50:D54"/>
    <mergeCell ref="H65:H70"/>
    <mergeCell ref="J50:J54"/>
    <mergeCell ref="B35:J40"/>
    <mergeCell ref="B18:B25"/>
    <mergeCell ref="J11:J15"/>
    <mergeCell ref="I16:J16"/>
    <mergeCell ref="E33:F33"/>
    <mergeCell ref="G16:H16"/>
    <mergeCell ref="G33:H33"/>
    <mergeCell ref="I33:J33"/>
    <mergeCell ref="F26:F32"/>
    <mergeCell ref="H26:H32"/>
    <mergeCell ref="J26:J32"/>
    <mergeCell ref="D11:D15"/>
    <mergeCell ref="F11:F15"/>
    <mergeCell ref="H11:H15"/>
    <mergeCell ref="H50:H54"/>
    <mergeCell ref="I1:J1"/>
    <mergeCell ref="E1:F1"/>
    <mergeCell ref="B1:B2"/>
    <mergeCell ref="G1:H1"/>
    <mergeCell ref="C1:D1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31.868811881188119</v>
      </c>
      <c r="E4" s="12">
        <v>8</v>
      </c>
      <c r="F4" s="13">
        <f>D4</f>
        <v>31.868811881188119</v>
      </c>
      <c r="G4" s="12">
        <v>8</v>
      </c>
      <c r="H4" s="13">
        <f>D4</f>
        <v>31.868811881188119</v>
      </c>
      <c r="I4" s="12">
        <v>8</v>
      </c>
      <c r="J4" s="13">
        <f>D4</f>
        <v>31.868811881188119</v>
      </c>
    </row>
    <row r="5" spans="1:10" ht="15.95" customHeight="1">
      <c r="A5" s="151"/>
      <c r="B5" s="135"/>
      <c r="C5" s="14">
        <v>5</v>
      </c>
      <c r="D5" s="13">
        <f>(D10/0.85*0.4)</f>
        <v>50.990099009900995</v>
      </c>
      <c r="E5" s="14">
        <v>5</v>
      </c>
      <c r="F5" s="13">
        <f>(F10/0.9*0.4)</f>
        <v>50.990099009900995</v>
      </c>
      <c r="G5" s="14">
        <v>5</v>
      </c>
      <c r="H5" s="13">
        <f>(D10/0.85*0.4)</f>
        <v>50.990099009900995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60.55074257425742</v>
      </c>
      <c r="E6" s="14">
        <v>5</v>
      </c>
      <c r="F6" s="13">
        <f>(F10/0.9*0.5)</f>
        <v>63.737623762376238</v>
      </c>
      <c r="G6" s="14">
        <v>5</v>
      </c>
      <c r="H6" s="13">
        <f>(D10/0.85*0.55)</f>
        <v>70.111386138613867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70.111386138613867</v>
      </c>
      <c r="E7" s="17">
        <v>3</v>
      </c>
      <c r="F7" s="16">
        <f>(F10/0.9*0.6)</f>
        <v>76.485148514851488</v>
      </c>
      <c r="G7" s="17">
        <v>3</v>
      </c>
      <c r="H7" s="16">
        <f>(D10/0.85*0.65)</f>
        <v>82.85891089108911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82.85891089108911</v>
      </c>
      <c r="E8" s="48">
        <v>3</v>
      </c>
      <c r="F8" s="49">
        <f>(D10/0.85*0.7)</f>
        <v>89.232673267326732</v>
      </c>
      <c r="G8" s="48">
        <v>5</v>
      </c>
      <c r="H8" s="49">
        <f>(D10/0.85*0.75)</f>
        <v>95.606435643564353</v>
      </c>
      <c r="I8" s="48">
        <v>5</v>
      </c>
      <c r="J8" s="49">
        <f>(D10/0.85*0.4)</f>
        <v>50.990099009900995</v>
      </c>
    </row>
    <row r="9" spans="1:10" ht="15.95" customHeight="1">
      <c r="A9" s="151"/>
      <c r="B9" s="135"/>
      <c r="C9" s="50">
        <v>5</v>
      </c>
      <c r="D9" s="51">
        <f>(D10/0.85*0.75)</f>
        <v>95.606435643564353</v>
      </c>
      <c r="E9" s="50">
        <v>3</v>
      </c>
      <c r="F9" s="51">
        <f>(D10/0.85*0.8)</f>
        <v>101.98019801980199</v>
      </c>
      <c r="G9" s="50">
        <v>3</v>
      </c>
      <c r="H9" s="51">
        <f>(D10/0.85*0.85)</f>
        <v>108.3539603960396</v>
      </c>
      <c r="I9" s="50">
        <v>5</v>
      </c>
      <c r="J9" s="51">
        <f>(D10/0.85*0.5)</f>
        <v>63.737623762376238</v>
      </c>
    </row>
    <row r="10" spans="1:10" ht="15.95" customHeight="1" thickBot="1">
      <c r="A10" s="151"/>
      <c r="B10" s="136"/>
      <c r="C10" s="52" t="s">
        <v>13</v>
      </c>
      <c r="D10" s="53">
        <f>('1. ciklus'!E2*1.133*0.85)</f>
        <v>108.3539603960396</v>
      </c>
      <c r="E10" s="52" t="s">
        <v>14</v>
      </c>
      <c r="F10" s="53">
        <f>(D10/0.85*0.9)</f>
        <v>114.72772277227723</v>
      </c>
      <c r="G10" s="52" t="s">
        <v>15</v>
      </c>
      <c r="H10" s="53">
        <f>(D10/0.85*0.95)</f>
        <v>121.10148514851484</v>
      </c>
      <c r="I10" s="54">
        <v>5</v>
      </c>
      <c r="J10" s="53">
        <f>(D10/0.85*0.6)</f>
        <v>76.485148514851488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38.242574257425744</v>
      </c>
      <c r="E19" s="72" t="s">
        <v>17</v>
      </c>
      <c r="F19" s="103">
        <f>D19</f>
        <v>38.242574257425744</v>
      </c>
      <c r="G19" s="72" t="s">
        <v>17</v>
      </c>
      <c r="H19" s="103">
        <f>D19</f>
        <v>38.242574257425744</v>
      </c>
      <c r="I19" s="72" t="s">
        <v>17</v>
      </c>
      <c r="J19" s="103">
        <f>D19</f>
        <v>38.242574257425744</v>
      </c>
    </row>
    <row r="20" spans="1:10" ht="15.95" customHeight="1">
      <c r="A20" s="132"/>
      <c r="B20" s="135"/>
      <c r="C20" s="104">
        <v>5</v>
      </c>
      <c r="D20" s="103">
        <f>(D25/0.85*0.4)</f>
        <v>50.990099009900995</v>
      </c>
      <c r="E20" s="104">
        <v>5</v>
      </c>
      <c r="F20" s="103">
        <f>(F25/0.9*0.4)</f>
        <v>50.990099009900995</v>
      </c>
      <c r="G20" s="104">
        <v>5</v>
      </c>
      <c r="H20" s="103">
        <f>(D25/0.85*0.4)</f>
        <v>50.990099009900995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60.55074257425742</v>
      </c>
      <c r="E21" s="104">
        <v>5</v>
      </c>
      <c r="F21" s="103">
        <f>(F25/0.9*0.5)</f>
        <v>63.737623762376238</v>
      </c>
      <c r="G21" s="104">
        <v>5</v>
      </c>
      <c r="H21" s="103">
        <f>(D25/0.85*0.55)</f>
        <v>70.111386138613867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70.111386138613867</v>
      </c>
      <c r="E22" s="112">
        <v>3</v>
      </c>
      <c r="F22" s="108">
        <f>(F25/0.9*0.6)</f>
        <v>76.485148514851488</v>
      </c>
      <c r="G22" s="112">
        <v>3</v>
      </c>
      <c r="H22" s="108">
        <f>(D25/0.85*0.65)</f>
        <v>82.85891089108911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82.85891089108911</v>
      </c>
      <c r="E23" s="48">
        <v>3</v>
      </c>
      <c r="F23" s="49">
        <f>(D25/0.85*0.7)</f>
        <v>89.232673267326732</v>
      </c>
      <c r="G23" s="48">
        <v>5</v>
      </c>
      <c r="H23" s="49">
        <f>(D25/0.85*0.75)</f>
        <v>95.606435643564353</v>
      </c>
      <c r="I23" s="48">
        <v>5</v>
      </c>
      <c r="J23" s="49">
        <f>(D25/0.85*0.4)</f>
        <v>50.990099009900995</v>
      </c>
    </row>
    <row r="24" spans="1:10" ht="15.95" customHeight="1">
      <c r="A24" s="132"/>
      <c r="B24" s="135"/>
      <c r="C24" s="50">
        <v>5</v>
      </c>
      <c r="D24" s="51">
        <f>(D25/0.85*0.75)</f>
        <v>95.606435643564353</v>
      </c>
      <c r="E24" s="50">
        <v>3</v>
      </c>
      <c r="F24" s="51">
        <f>(D25/0.85*0.8)</f>
        <v>101.98019801980199</v>
      </c>
      <c r="G24" s="50">
        <v>3</v>
      </c>
      <c r="H24" s="51">
        <f>(D25/0.85*0.85)</f>
        <v>108.3539603960396</v>
      </c>
      <c r="I24" s="50">
        <v>5</v>
      </c>
      <c r="J24" s="51">
        <f>(D25/0.85*0.5)</f>
        <v>63.737623762376238</v>
      </c>
    </row>
    <row r="25" spans="1:10" ht="15.95" customHeight="1" thickBot="1">
      <c r="A25" s="132"/>
      <c r="B25" s="153"/>
      <c r="C25" s="55" t="s">
        <v>13</v>
      </c>
      <c r="D25" s="56">
        <f>('1. ciklus'!E3*1.133*0.85)</f>
        <v>108.3539603960396</v>
      </c>
      <c r="E25" s="55" t="s">
        <v>14</v>
      </c>
      <c r="F25" s="56">
        <f>(D25/0.85*0.9)</f>
        <v>114.72772277227723</v>
      </c>
      <c r="G25" s="55" t="s">
        <v>15</v>
      </c>
      <c r="H25" s="56">
        <f>(D25/0.85*0.95)</f>
        <v>121.10148514851484</v>
      </c>
      <c r="I25" s="57">
        <v>5</v>
      </c>
      <c r="J25" s="56">
        <f>(D25/0.85*0.6)</f>
        <v>76.485148514851488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31.868811881188119</v>
      </c>
      <c r="E43" s="32">
        <v>8</v>
      </c>
      <c r="F43" s="13">
        <f>D43</f>
        <v>31.868811881188119</v>
      </c>
      <c r="G43" s="32">
        <v>8</v>
      </c>
      <c r="H43" s="13">
        <f>D43</f>
        <v>31.868811881188119</v>
      </c>
      <c r="I43" s="32">
        <v>8</v>
      </c>
      <c r="J43" s="13">
        <f>D43</f>
        <v>31.868811881188119</v>
      </c>
    </row>
    <row r="44" spans="1:10" ht="15.95" customHeight="1">
      <c r="A44" s="132"/>
      <c r="B44" s="135"/>
      <c r="C44" s="33">
        <v>5</v>
      </c>
      <c r="D44" s="13">
        <f>(D49/0.85*0.4)</f>
        <v>50.990099009900995</v>
      </c>
      <c r="E44" s="33">
        <v>5</v>
      </c>
      <c r="F44" s="13">
        <f>(F49/0.9*0.4)</f>
        <v>50.990099009900995</v>
      </c>
      <c r="G44" s="33">
        <v>5</v>
      </c>
      <c r="H44" s="13">
        <f>(D49/0.85*0.4)</f>
        <v>50.990099009900995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60.55074257425742</v>
      </c>
      <c r="E45" s="33">
        <v>5</v>
      </c>
      <c r="F45" s="13">
        <f>(F49/0.9*0.5)</f>
        <v>63.737623762376238</v>
      </c>
      <c r="G45" s="33">
        <v>5</v>
      </c>
      <c r="H45" s="13">
        <f>(D49/0.85*0.55)</f>
        <v>70.111386138613867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70.111386138613867</v>
      </c>
      <c r="E46" s="34">
        <v>3</v>
      </c>
      <c r="F46" s="16">
        <f>(F49/0.9*0.6)</f>
        <v>76.485148514851488</v>
      </c>
      <c r="G46" s="34">
        <v>3</v>
      </c>
      <c r="H46" s="16">
        <f>(D49/0.85*0.65)</f>
        <v>82.85891089108911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82.85891089108911</v>
      </c>
      <c r="E47" s="48">
        <v>3</v>
      </c>
      <c r="F47" s="49">
        <f>(D49/0.85*0.7)</f>
        <v>89.232673267326732</v>
      </c>
      <c r="G47" s="48">
        <v>5</v>
      </c>
      <c r="H47" s="49">
        <f>(D49/0.85*0.75)</f>
        <v>95.606435643564353</v>
      </c>
      <c r="I47" s="58">
        <v>5</v>
      </c>
      <c r="J47" s="49">
        <f>(D49/0.85*0.4)</f>
        <v>50.990099009900995</v>
      </c>
    </row>
    <row r="48" spans="1:10" ht="15.95" customHeight="1">
      <c r="A48" s="132"/>
      <c r="B48" s="135"/>
      <c r="C48" s="50">
        <v>5</v>
      </c>
      <c r="D48" s="51">
        <f>(D49/0.85*0.75)</f>
        <v>95.606435643564353</v>
      </c>
      <c r="E48" s="50">
        <v>3</v>
      </c>
      <c r="F48" s="51">
        <f>(D49/0.85*0.8)</f>
        <v>101.98019801980199</v>
      </c>
      <c r="G48" s="50">
        <v>3</v>
      </c>
      <c r="H48" s="51">
        <f>(D49/0.85*0.85)</f>
        <v>108.3539603960396</v>
      </c>
      <c r="I48" s="59">
        <v>5</v>
      </c>
      <c r="J48" s="51">
        <f>(D49/0.85*0.5)</f>
        <v>63.737623762376238</v>
      </c>
    </row>
    <row r="49" spans="1:10" ht="15.95" customHeight="1" thickBot="1">
      <c r="A49" s="132"/>
      <c r="B49" s="136"/>
      <c r="C49" s="55" t="s">
        <v>13</v>
      </c>
      <c r="D49" s="56">
        <f>('1. ciklus'!E4*1.133*0.85)</f>
        <v>108.3539603960396</v>
      </c>
      <c r="E49" s="55" t="s">
        <v>14</v>
      </c>
      <c r="F49" s="56">
        <f>(D49/0.85*0.9)</f>
        <v>114.72772277227723</v>
      </c>
      <c r="G49" s="55" t="s">
        <v>15</v>
      </c>
      <c r="H49" s="56">
        <f>(D49/0.85*0.95)</f>
        <v>121.10148514851484</v>
      </c>
      <c r="I49" s="60">
        <v>5</v>
      </c>
      <c r="J49" s="56">
        <f>(D49/0.85*0.6)</f>
        <v>76.485148514851488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38.242574257425744</v>
      </c>
      <c r="E58" s="63" t="s">
        <v>17</v>
      </c>
      <c r="F58" s="103">
        <f>D58</f>
        <v>38.242574257425744</v>
      </c>
      <c r="G58" s="63" t="s">
        <v>17</v>
      </c>
      <c r="H58" s="103">
        <f>D58</f>
        <v>38.242574257425744</v>
      </c>
      <c r="I58" s="63" t="s">
        <v>17</v>
      </c>
      <c r="J58" s="103">
        <f>D58</f>
        <v>38.242574257425744</v>
      </c>
    </row>
    <row r="59" spans="1:10" ht="15.95" customHeight="1">
      <c r="A59" s="132"/>
      <c r="B59" s="135"/>
      <c r="C59" s="104">
        <v>5</v>
      </c>
      <c r="D59" s="103">
        <f>(D64/0.85*0.4)</f>
        <v>50.990099009900995</v>
      </c>
      <c r="E59" s="104">
        <v>5</v>
      </c>
      <c r="F59" s="103">
        <f>(F64/0.9*0.4)</f>
        <v>50.990099009900995</v>
      </c>
      <c r="G59" s="104">
        <v>5</v>
      </c>
      <c r="H59" s="103">
        <f>(D64/0.85*0.4)</f>
        <v>50.990099009900995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60.55074257425742</v>
      </c>
      <c r="E60" s="104">
        <v>5</v>
      </c>
      <c r="F60" s="103">
        <f>(F64/0.9*0.5)</f>
        <v>63.737623762376238</v>
      </c>
      <c r="G60" s="104">
        <v>5</v>
      </c>
      <c r="H60" s="103">
        <f>(D64/0.85*0.55)</f>
        <v>70.111386138613867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70.111386138613867</v>
      </c>
      <c r="E61" s="109">
        <v>3</v>
      </c>
      <c r="F61" s="108">
        <f>(F64/0.9*0.6)</f>
        <v>76.485148514851488</v>
      </c>
      <c r="G61" s="109">
        <v>3</v>
      </c>
      <c r="H61" s="108">
        <f>(D64/0.85*0.65)</f>
        <v>82.85891089108911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82.85891089108911</v>
      </c>
      <c r="E62" s="48">
        <v>3</v>
      </c>
      <c r="F62" s="49">
        <f>(D64/0.85*0.7)</f>
        <v>89.232673267326732</v>
      </c>
      <c r="G62" s="48">
        <v>5</v>
      </c>
      <c r="H62" s="49">
        <f>(D64/0.85*0.75)</f>
        <v>95.606435643564353</v>
      </c>
      <c r="I62" s="58">
        <v>5</v>
      </c>
      <c r="J62" s="49">
        <f>(D64/0.85*0.4)</f>
        <v>50.990099009900995</v>
      </c>
    </row>
    <row r="63" spans="1:10" ht="15.95" customHeight="1">
      <c r="A63" s="132"/>
      <c r="B63" s="135"/>
      <c r="C63" s="50">
        <v>5</v>
      </c>
      <c r="D63" s="51">
        <f>(D64/0.85*0.75)</f>
        <v>95.606435643564353</v>
      </c>
      <c r="E63" s="50">
        <v>3</v>
      </c>
      <c r="F63" s="51">
        <f>(D64/0.85*0.8)</f>
        <v>101.98019801980199</v>
      </c>
      <c r="G63" s="50">
        <v>3</v>
      </c>
      <c r="H63" s="51">
        <f>(D64/0.85*0.85)</f>
        <v>108.3539603960396</v>
      </c>
      <c r="I63" s="59">
        <v>5</v>
      </c>
      <c r="J63" s="51">
        <f>(D64/0.85*0.5)</f>
        <v>63.737623762376238</v>
      </c>
    </row>
    <row r="64" spans="1:10" ht="15.95" customHeight="1" thickBot="1">
      <c r="A64" s="132"/>
      <c r="B64" s="136"/>
      <c r="C64" s="52" t="s">
        <v>13</v>
      </c>
      <c r="D64" s="53">
        <f>('1. ciklus'!E5*1.133*0.85)</f>
        <v>108.3539603960396</v>
      </c>
      <c r="E64" s="52" t="s">
        <v>14</v>
      </c>
      <c r="F64" s="53">
        <f>(D64/0.85*0.9)</f>
        <v>114.72772277227723</v>
      </c>
      <c r="G64" s="52" t="s">
        <v>15</v>
      </c>
      <c r="H64" s="53">
        <f>(D64/0.85*0.95)</f>
        <v>121.10148514851484</v>
      </c>
      <c r="I64" s="61">
        <v>5</v>
      </c>
      <c r="J64" s="53">
        <f>(D64/0.85*0.6)</f>
        <v>76.485148514851488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I1:J1"/>
    <mergeCell ref="B35:J40"/>
    <mergeCell ref="B18:B25"/>
    <mergeCell ref="J11:J15"/>
    <mergeCell ref="I16:J16"/>
    <mergeCell ref="E33:F33"/>
    <mergeCell ref="G16:H16"/>
    <mergeCell ref="G33:H33"/>
    <mergeCell ref="I33:J33"/>
    <mergeCell ref="E1:F1"/>
    <mergeCell ref="G1:H1"/>
    <mergeCell ref="C1:D1"/>
    <mergeCell ref="B3:B10"/>
    <mergeCell ref="D11:D15"/>
    <mergeCell ref="F11:F15"/>
    <mergeCell ref="B1:B2"/>
    <mergeCell ref="E16:F16"/>
    <mergeCell ref="H11:H15"/>
    <mergeCell ref="F50:F54"/>
    <mergeCell ref="H50:H54"/>
    <mergeCell ref="E55:F55"/>
    <mergeCell ref="G55:H55"/>
    <mergeCell ref="J26:J32"/>
    <mergeCell ref="F26:F32"/>
    <mergeCell ref="H26:H32"/>
    <mergeCell ref="C71:D71"/>
    <mergeCell ref="E71:F71"/>
    <mergeCell ref="G71:H71"/>
    <mergeCell ref="A1:A2"/>
    <mergeCell ref="C33:D33"/>
    <mergeCell ref="D26:D32"/>
    <mergeCell ref="C16:D16"/>
    <mergeCell ref="A18:A33"/>
    <mergeCell ref="A3:A16"/>
    <mergeCell ref="A73:A80"/>
    <mergeCell ref="A35:A40"/>
    <mergeCell ref="B42:B49"/>
    <mergeCell ref="B57:B64"/>
    <mergeCell ref="B73:J80"/>
    <mergeCell ref="A57:A71"/>
    <mergeCell ref="D65:D70"/>
    <mergeCell ref="F65:F70"/>
    <mergeCell ref="H65:H70"/>
    <mergeCell ref="J50:J54"/>
    <mergeCell ref="I71:J71"/>
    <mergeCell ref="J65:J70"/>
    <mergeCell ref="C55:D55"/>
    <mergeCell ref="I55:J55"/>
    <mergeCell ref="D50:D54"/>
    <mergeCell ref="A42:A55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J84"/>
  <sheetViews>
    <sheetView zoomScaleNormal="145" workbookViewId="0">
      <selection sqref="A1:A2"/>
    </sheetView>
  </sheetViews>
  <sheetFormatPr defaultColWidth="8.85546875" defaultRowHeight="15.95" customHeight="1"/>
  <cols>
    <col min="1" max="1" width="2.7109375" style="4" customWidth="1"/>
    <col min="2" max="2" width="34.7109375" style="4" customWidth="1"/>
    <col min="3" max="10" width="9.28515625" style="4" customWidth="1"/>
    <col min="11" max="16384" width="8.85546875" style="4"/>
  </cols>
  <sheetData>
    <row r="1" spans="1:10" ht="15.95" customHeight="1" thickBot="1">
      <c r="A1" s="147"/>
      <c r="B1" s="157" t="s">
        <v>12</v>
      </c>
      <c r="C1" s="118" t="s">
        <v>9</v>
      </c>
      <c r="D1" s="117"/>
      <c r="E1" s="118" t="s">
        <v>10</v>
      </c>
      <c r="F1" s="117"/>
      <c r="G1" s="118" t="s">
        <v>11</v>
      </c>
      <c r="H1" s="117"/>
      <c r="I1" s="116" t="s">
        <v>22</v>
      </c>
      <c r="J1" s="117"/>
    </row>
    <row r="2" spans="1:10" ht="15.95" customHeight="1" thickBot="1">
      <c r="A2" s="148"/>
      <c r="B2" s="158"/>
      <c r="C2" s="7" t="s">
        <v>8</v>
      </c>
      <c r="D2" s="8" t="s">
        <v>7</v>
      </c>
      <c r="E2" s="7" t="s">
        <v>8</v>
      </c>
      <c r="F2" s="8" t="s">
        <v>7</v>
      </c>
      <c r="G2" s="7" t="s">
        <v>8</v>
      </c>
      <c r="H2" s="8" t="s">
        <v>7</v>
      </c>
      <c r="I2" s="9" t="s">
        <v>8</v>
      </c>
      <c r="J2" s="8" t="s">
        <v>7</v>
      </c>
    </row>
    <row r="3" spans="1:10" ht="15.95" customHeight="1">
      <c r="A3" s="132" t="s">
        <v>18</v>
      </c>
      <c r="B3" s="134" t="s">
        <v>2</v>
      </c>
      <c r="C3" s="10" t="s">
        <v>16</v>
      </c>
      <c r="D3" s="11">
        <v>20</v>
      </c>
      <c r="E3" s="10" t="s">
        <v>16</v>
      </c>
      <c r="F3" s="11">
        <v>20</v>
      </c>
      <c r="G3" s="10" t="s">
        <v>16</v>
      </c>
      <c r="H3" s="11">
        <v>20</v>
      </c>
      <c r="I3" s="10" t="s">
        <v>16</v>
      </c>
      <c r="J3" s="11">
        <v>20</v>
      </c>
    </row>
    <row r="4" spans="1:10" ht="15.95" customHeight="1">
      <c r="A4" s="151"/>
      <c r="B4" s="135"/>
      <c r="C4" s="12">
        <v>8</v>
      </c>
      <c r="D4" s="13">
        <f>(D10/0.85*0.25)</f>
        <v>32.797029702970292</v>
      </c>
      <c r="E4" s="12">
        <v>8</v>
      </c>
      <c r="F4" s="13">
        <f>D4</f>
        <v>32.797029702970292</v>
      </c>
      <c r="G4" s="12">
        <v>8</v>
      </c>
      <c r="H4" s="13">
        <f>D4</f>
        <v>32.797029702970292</v>
      </c>
      <c r="I4" s="12">
        <v>8</v>
      </c>
      <c r="J4" s="13">
        <f>D4</f>
        <v>32.797029702970292</v>
      </c>
    </row>
    <row r="5" spans="1:10" ht="15.95" customHeight="1">
      <c r="A5" s="151"/>
      <c r="B5" s="135"/>
      <c r="C5" s="14">
        <v>5</v>
      </c>
      <c r="D5" s="13">
        <f>(D10/0.85*0.4)</f>
        <v>52.475247524752469</v>
      </c>
      <c r="E5" s="14">
        <v>5</v>
      </c>
      <c r="F5" s="13">
        <f>(F10/0.9*0.4)</f>
        <v>52.475247524752469</v>
      </c>
      <c r="G5" s="14">
        <v>5</v>
      </c>
      <c r="H5" s="13">
        <f>(D10/0.85*0.4)</f>
        <v>52.475247524752469</v>
      </c>
      <c r="I5" s="14" t="s">
        <v>1</v>
      </c>
      <c r="J5" s="13" t="s">
        <v>1</v>
      </c>
    </row>
    <row r="6" spans="1:10" ht="15.95" customHeight="1">
      <c r="A6" s="151"/>
      <c r="B6" s="135"/>
      <c r="C6" s="14">
        <v>5</v>
      </c>
      <c r="D6" s="13">
        <f>(D10/0.85*0.475)</f>
        <v>62.314356435643553</v>
      </c>
      <c r="E6" s="14">
        <v>5</v>
      </c>
      <c r="F6" s="13">
        <f>(F10/0.9*0.5)</f>
        <v>65.594059405940584</v>
      </c>
      <c r="G6" s="14">
        <v>5</v>
      </c>
      <c r="H6" s="13">
        <f>(D10/0.85*0.55)</f>
        <v>72.153465346534645</v>
      </c>
      <c r="I6" s="14" t="s">
        <v>1</v>
      </c>
      <c r="J6" s="13" t="s">
        <v>1</v>
      </c>
    </row>
    <row r="7" spans="1:10" ht="15.95" customHeight="1" thickBot="1">
      <c r="A7" s="151"/>
      <c r="B7" s="135"/>
      <c r="C7" s="15">
        <v>3</v>
      </c>
      <c r="D7" s="16">
        <f>(D10/0.85*0.55)</f>
        <v>72.153465346534645</v>
      </c>
      <c r="E7" s="17">
        <v>3</v>
      </c>
      <c r="F7" s="16">
        <f>(F10/0.9*0.6)</f>
        <v>78.712871287128692</v>
      </c>
      <c r="G7" s="17">
        <v>3</v>
      </c>
      <c r="H7" s="16">
        <f>(D10/0.85*0.65)</f>
        <v>85.272277227722768</v>
      </c>
      <c r="I7" s="15" t="s">
        <v>1</v>
      </c>
      <c r="J7" s="18" t="s">
        <v>1</v>
      </c>
    </row>
    <row r="8" spans="1:10" ht="15.95" customHeight="1">
      <c r="A8" s="151"/>
      <c r="B8" s="135"/>
      <c r="C8" s="48">
        <v>5</v>
      </c>
      <c r="D8" s="49">
        <f>(D10/0.85*0.65)</f>
        <v>85.272277227722768</v>
      </c>
      <c r="E8" s="48">
        <v>3</v>
      </c>
      <c r="F8" s="49">
        <f>(D10/0.85*0.7)</f>
        <v>91.831683168316815</v>
      </c>
      <c r="G8" s="48">
        <v>5</v>
      </c>
      <c r="H8" s="49">
        <f>(D10/0.85*0.75)</f>
        <v>98.391089108910876</v>
      </c>
      <c r="I8" s="48">
        <v>5</v>
      </c>
      <c r="J8" s="49">
        <f>(D10/0.85*0.4)</f>
        <v>52.475247524752469</v>
      </c>
    </row>
    <row r="9" spans="1:10" ht="15.95" customHeight="1">
      <c r="A9" s="151"/>
      <c r="B9" s="135"/>
      <c r="C9" s="50">
        <v>5</v>
      </c>
      <c r="D9" s="51">
        <f>(D10/0.85*0.75)</f>
        <v>98.391089108910876</v>
      </c>
      <c r="E9" s="50">
        <v>3</v>
      </c>
      <c r="F9" s="51">
        <f>(D10/0.85*0.8)</f>
        <v>104.95049504950494</v>
      </c>
      <c r="G9" s="50">
        <v>3</v>
      </c>
      <c r="H9" s="51">
        <f>(D10/0.85*0.85)</f>
        <v>111.50990099009898</v>
      </c>
      <c r="I9" s="50">
        <v>5</v>
      </c>
      <c r="J9" s="51">
        <f>(D10/0.85*0.5)</f>
        <v>65.594059405940584</v>
      </c>
    </row>
    <row r="10" spans="1:10" ht="15.95" customHeight="1" thickBot="1">
      <c r="A10" s="151"/>
      <c r="B10" s="136"/>
      <c r="C10" s="52" t="s">
        <v>13</v>
      </c>
      <c r="D10" s="53">
        <f>('1. ciklus'!E2*1.166*0.85)</f>
        <v>111.50990099009898</v>
      </c>
      <c r="E10" s="52" t="s">
        <v>14</v>
      </c>
      <c r="F10" s="53">
        <f>(D10/0.85*0.9)</f>
        <v>118.06930693069306</v>
      </c>
      <c r="G10" s="52" t="s">
        <v>15</v>
      </c>
      <c r="H10" s="53">
        <f>(D10/0.85*0.95)</f>
        <v>124.62871287128711</v>
      </c>
      <c r="I10" s="54">
        <v>5</v>
      </c>
      <c r="J10" s="53">
        <f>(D10/0.85*0.6)</f>
        <v>78.712871287128692</v>
      </c>
    </row>
    <row r="11" spans="1:10" ht="15.95" customHeight="1">
      <c r="A11" s="151"/>
      <c r="B11" s="19" t="s">
        <v>23</v>
      </c>
      <c r="C11" s="62" t="s">
        <v>24</v>
      </c>
      <c r="D11" s="122" t="s">
        <v>53</v>
      </c>
      <c r="E11" s="62" t="s">
        <v>24</v>
      </c>
      <c r="F11" s="122" t="s">
        <v>53</v>
      </c>
      <c r="G11" s="62" t="s">
        <v>24</v>
      </c>
      <c r="H11" s="122" t="s">
        <v>53</v>
      </c>
      <c r="I11" s="62" t="s">
        <v>24</v>
      </c>
      <c r="J11" s="122" t="s">
        <v>55</v>
      </c>
    </row>
    <row r="12" spans="1:10" ht="15.95" customHeight="1">
      <c r="A12" s="151"/>
      <c r="B12" s="21" t="s">
        <v>64</v>
      </c>
      <c r="C12" s="72" t="s">
        <v>16</v>
      </c>
      <c r="D12" s="123"/>
      <c r="E12" s="72" t="s">
        <v>16</v>
      </c>
      <c r="F12" s="123"/>
      <c r="G12" s="72" t="s">
        <v>16</v>
      </c>
      <c r="H12" s="123"/>
      <c r="I12" s="72" t="s">
        <v>16</v>
      </c>
      <c r="J12" s="123"/>
    </row>
    <row r="13" spans="1:10" ht="15.95" customHeight="1">
      <c r="A13" s="151"/>
      <c r="B13" s="21" t="s">
        <v>25</v>
      </c>
      <c r="C13" s="72" t="s">
        <v>51</v>
      </c>
      <c r="D13" s="123"/>
      <c r="E13" s="72" t="s">
        <v>51</v>
      </c>
      <c r="F13" s="123"/>
      <c r="G13" s="72" t="s">
        <v>51</v>
      </c>
      <c r="H13" s="123"/>
      <c r="I13" s="72" t="s">
        <v>51</v>
      </c>
      <c r="J13" s="123"/>
    </row>
    <row r="14" spans="1:10" ht="15.95" customHeight="1">
      <c r="A14" s="151"/>
      <c r="B14" s="21" t="s">
        <v>65</v>
      </c>
      <c r="C14" s="72" t="s">
        <v>16</v>
      </c>
      <c r="D14" s="123"/>
      <c r="E14" s="72" t="s">
        <v>16</v>
      </c>
      <c r="F14" s="123"/>
      <c r="G14" s="72" t="s">
        <v>16</v>
      </c>
      <c r="H14" s="123"/>
      <c r="I14" s="72" t="s">
        <v>16</v>
      </c>
      <c r="J14" s="123"/>
    </row>
    <row r="15" spans="1:10" ht="15.95" customHeight="1" thickBot="1">
      <c r="A15" s="151"/>
      <c r="B15" s="23" t="s">
        <v>48</v>
      </c>
      <c r="C15" s="65" t="s">
        <v>49</v>
      </c>
      <c r="D15" s="124"/>
      <c r="E15" s="65" t="s">
        <v>49</v>
      </c>
      <c r="F15" s="124"/>
      <c r="G15" s="65" t="s">
        <v>49</v>
      </c>
      <c r="H15" s="124"/>
      <c r="I15" s="65" t="s">
        <v>49</v>
      </c>
      <c r="J15" s="124"/>
    </row>
    <row r="16" spans="1:10" ht="15.95" customHeight="1" thickBot="1">
      <c r="A16" s="152"/>
      <c r="B16" s="24" t="s">
        <v>26</v>
      </c>
      <c r="C16" s="127" t="s">
        <v>54</v>
      </c>
      <c r="D16" s="128"/>
      <c r="E16" s="127" t="s">
        <v>54</v>
      </c>
      <c r="F16" s="128"/>
      <c r="G16" s="127" t="s">
        <v>54</v>
      </c>
      <c r="H16" s="128"/>
      <c r="I16" s="127" t="s">
        <v>54</v>
      </c>
      <c r="J16" s="128"/>
    </row>
    <row r="17" spans="1:10" ht="15.95" customHeight="1" thickBot="1">
      <c r="A17" s="1"/>
      <c r="B17" s="25"/>
      <c r="C17" s="5"/>
      <c r="D17" s="6"/>
      <c r="E17" s="5"/>
      <c r="F17" s="5"/>
      <c r="G17" s="5"/>
      <c r="H17" s="5"/>
      <c r="I17" s="5"/>
      <c r="J17" s="5"/>
    </row>
    <row r="18" spans="1:10" ht="15.95" customHeight="1">
      <c r="A18" s="131" t="s">
        <v>19</v>
      </c>
      <c r="B18" s="134" t="s">
        <v>3</v>
      </c>
      <c r="C18" s="62" t="s">
        <v>16</v>
      </c>
      <c r="D18" s="111">
        <v>20</v>
      </c>
      <c r="E18" s="62" t="s">
        <v>16</v>
      </c>
      <c r="F18" s="111">
        <v>20</v>
      </c>
      <c r="G18" s="62" t="s">
        <v>16</v>
      </c>
      <c r="H18" s="111">
        <v>20</v>
      </c>
      <c r="I18" s="62" t="s">
        <v>16</v>
      </c>
      <c r="J18" s="111">
        <v>20</v>
      </c>
    </row>
    <row r="19" spans="1:10" ht="15.95" customHeight="1">
      <c r="A19" s="132"/>
      <c r="B19" s="135"/>
      <c r="C19" s="72" t="s">
        <v>17</v>
      </c>
      <c r="D19" s="103">
        <f>(D25/0.85*0.3)</f>
        <v>39.356435643564346</v>
      </c>
      <c r="E19" s="72" t="s">
        <v>17</v>
      </c>
      <c r="F19" s="103">
        <f>D19</f>
        <v>39.356435643564346</v>
      </c>
      <c r="G19" s="72" t="s">
        <v>17</v>
      </c>
      <c r="H19" s="103">
        <f>D19</f>
        <v>39.356435643564346</v>
      </c>
      <c r="I19" s="72" t="s">
        <v>17</v>
      </c>
      <c r="J19" s="103">
        <f>D19</f>
        <v>39.356435643564346</v>
      </c>
    </row>
    <row r="20" spans="1:10" ht="15.95" customHeight="1">
      <c r="A20" s="132"/>
      <c r="B20" s="135"/>
      <c r="C20" s="104">
        <v>5</v>
      </c>
      <c r="D20" s="103">
        <f>(D25/0.85*0.4)</f>
        <v>52.475247524752469</v>
      </c>
      <c r="E20" s="104">
        <v>5</v>
      </c>
      <c r="F20" s="103">
        <f>(F25/0.9*0.4)</f>
        <v>52.475247524752469</v>
      </c>
      <c r="G20" s="104">
        <v>5</v>
      </c>
      <c r="H20" s="103">
        <f>(D25/0.85*0.4)</f>
        <v>52.475247524752469</v>
      </c>
      <c r="I20" s="104" t="s">
        <v>1</v>
      </c>
      <c r="J20" s="105" t="s">
        <v>1</v>
      </c>
    </row>
    <row r="21" spans="1:10" ht="15.95" customHeight="1">
      <c r="A21" s="132"/>
      <c r="B21" s="135"/>
      <c r="C21" s="104">
        <v>5</v>
      </c>
      <c r="D21" s="103">
        <f>(D25/0.85*0.475)</f>
        <v>62.314356435643553</v>
      </c>
      <c r="E21" s="104">
        <v>5</v>
      </c>
      <c r="F21" s="103">
        <f>(F25/0.9*0.5)</f>
        <v>65.594059405940584</v>
      </c>
      <c r="G21" s="104">
        <v>5</v>
      </c>
      <c r="H21" s="103">
        <f>(D25/0.85*0.55)</f>
        <v>72.153465346534645</v>
      </c>
      <c r="I21" s="104" t="s">
        <v>1</v>
      </c>
      <c r="J21" s="105" t="s">
        <v>1</v>
      </c>
    </row>
    <row r="22" spans="1:10" ht="15.95" customHeight="1" thickBot="1">
      <c r="A22" s="132"/>
      <c r="B22" s="135"/>
      <c r="C22" s="112">
        <v>3</v>
      </c>
      <c r="D22" s="108">
        <f>(D25/0.85*0.55)</f>
        <v>72.153465346534645</v>
      </c>
      <c r="E22" s="112">
        <v>3</v>
      </c>
      <c r="F22" s="108">
        <f>(F25/0.9*0.6)</f>
        <v>78.712871287128692</v>
      </c>
      <c r="G22" s="112">
        <v>3</v>
      </c>
      <c r="H22" s="108">
        <f>(D25/0.85*0.65)</f>
        <v>85.272277227722768</v>
      </c>
      <c r="I22" s="112" t="s">
        <v>1</v>
      </c>
      <c r="J22" s="113" t="s">
        <v>1</v>
      </c>
    </row>
    <row r="23" spans="1:10" ht="15.95" customHeight="1">
      <c r="A23" s="132"/>
      <c r="B23" s="135"/>
      <c r="C23" s="48">
        <v>5</v>
      </c>
      <c r="D23" s="49">
        <f>(D25/0.85*0.65)</f>
        <v>85.272277227722768</v>
      </c>
      <c r="E23" s="48">
        <v>3</v>
      </c>
      <c r="F23" s="49">
        <f>(D25/0.85*0.7)</f>
        <v>91.831683168316815</v>
      </c>
      <c r="G23" s="48">
        <v>5</v>
      </c>
      <c r="H23" s="49">
        <f>(D25/0.85*0.75)</f>
        <v>98.391089108910876</v>
      </c>
      <c r="I23" s="48">
        <v>5</v>
      </c>
      <c r="J23" s="49">
        <f>(D25/0.85*0.4)</f>
        <v>52.475247524752469</v>
      </c>
    </row>
    <row r="24" spans="1:10" ht="15.95" customHeight="1">
      <c r="A24" s="132"/>
      <c r="B24" s="135"/>
      <c r="C24" s="50">
        <v>5</v>
      </c>
      <c r="D24" s="51">
        <f>(D25/0.85*0.75)</f>
        <v>98.391089108910876</v>
      </c>
      <c r="E24" s="50">
        <v>3</v>
      </c>
      <c r="F24" s="51">
        <f>(D25/0.85*0.8)</f>
        <v>104.95049504950494</v>
      </c>
      <c r="G24" s="50">
        <v>3</v>
      </c>
      <c r="H24" s="51">
        <f>(D25/0.85*0.85)</f>
        <v>111.50990099009898</v>
      </c>
      <c r="I24" s="50">
        <v>5</v>
      </c>
      <c r="J24" s="51">
        <f>(D25/0.85*0.5)</f>
        <v>65.594059405940584</v>
      </c>
    </row>
    <row r="25" spans="1:10" ht="15.95" customHeight="1" thickBot="1">
      <c r="A25" s="132"/>
      <c r="B25" s="153"/>
      <c r="C25" s="55" t="s">
        <v>13</v>
      </c>
      <c r="D25" s="56">
        <f>('1. ciklus'!E3*1.166*0.85)</f>
        <v>111.50990099009898</v>
      </c>
      <c r="E25" s="55" t="s">
        <v>14</v>
      </c>
      <c r="F25" s="56">
        <f>(D25/0.85*0.9)</f>
        <v>118.06930693069306</v>
      </c>
      <c r="G25" s="55" t="s">
        <v>15</v>
      </c>
      <c r="H25" s="56">
        <f>(D25/0.85*0.95)</f>
        <v>124.62871287128711</v>
      </c>
      <c r="I25" s="57">
        <v>5</v>
      </c>
      <c r="J25" s="56">
        <f>(D25/0.85*0.6)</f>
        <v>78.712871287128692</v>
      </c>
    </row>
    <row r="26" spans="1:10" ht="15.95" customHeight="1">
      <c r="A26" s="132"/>
      <c r="B26" s="30" t="s">
        <v>47</v>
      </c>
      <c r="C26" s="69" t="s">
        <v>61</v>
      </c>
      <c r="D26" s="122" t="s">
        <v>53</v>
      </c>
      <c r="E26" s="69" t="s">
        <v>61</v>
      </c>
      <c r="F26" s="122" t="s">
        <v>53</v>
      </c>
      <c r="G26" s="69" t="s">
        <v>61</v>
      </c>
      <c r="H26" s="122" t="s">
        <v>53</v>
      </c>
      <c r="I26" s="69" t="s">
        <v>61</v>
      </c>
      <c r="J26" s="122" t="s">
        <v>55</v>
      </c>
    </row>
    <row r="27" spans="1:10" ht="15.95" customHeight="1">
      <c r="A27" s="132"/>
      <c r="B27" s="30" t="s">
        <v>43</v>
      </c>
      <c r="C27" s="70" t="s">
        <v>29</v>
      </c>
      <c r="D27" s="129"/>
      <c r="E27" s="70" t="s">
        <v>29</v>
      </c>
      <c r="F27" s="129"/>
      <c r="G27" s="70" t="s">
        <v>29</v>
      </c>
      <c r="H27" s="129"/>
      <c r="I27" s="70" t="s">
        <v>29</v>
      </c>
      <c r="J27" s="129"/>
    </row>
    <row r="28" spans="1:10" ht="15.95" customHeight="1">
      <c r="A28" s="132"/>
      <c r="B28" s="30" t="s">
        <v>62</v>
      </c>
      <c r="C28" s="71" t="s">
        <v>30</v>
      </c>
      <c r="D28" s="129"/>
      <c r="E28" s="71" t="s">
        <v>30</v>
      </c>
      <c r="F28" s="129"/>
      <c r="G28" s="71" t="s">
        <v>30</v>
      </c>
      <c r="H28" s="129"/>
      <c r="I28" s="71" t="s">
        <v>30</v>
      </c>
      <c r="J28" s="129"/>
    </row>
    <row r="29" spans="1:10" ht="15.95" customHeight="1">
      <c r="A29" s="132"/>
      <c r="B29" s="30" t="s">
        <v>45</v>
      </c>
      <c r="C29" s="72" t="s">
        <v>51</v>
      </c>
      <c r="D29" s="129"/>
      <c r="E29" s="72" t="s">
        <v>51</v>
      </c>
      <c r="F29" s="129"/>
      <c r="G29" s="72" t="s">
        <v>51</v>
      </c>
      <c r="H29" s="129"/>
      <c r="I29" s="72" t="s">
        <v>51</v>
      </c>
      <c r="J29" s="129"/>
    </row>
    <row r="30" spans="1:10" ht="15.95" customHeight="1">
      <c r="A30" s="132"/>
      <c r="B30" s="30" t="s">
        <v>28</v>
      </c>
      <c r="C30" s="70" t="s">
        <v>44</v>
      </c>
      <c r="D30" s="129"/>
      <c r="E30" s="70" t="s">
        <v>44</v>
      </c>
      <c r="F30" s="129"/>
      <c r="G30" s="70" t="s">
        <v>44</v>
      </c>
      <c r="H30" s="129"/>
      <c r="I30" s="70" t="s">
        <v>44</v>
      </c>
      <c r="J30" s="129"/>
    </row>
    <row r="31" spans="1:10" ht="15.95" customHeight="1">
      <c r="A31" s="132"/>
      <c r="B31" s="31" t="s">
        <v>46</v>
      </c>
      <c r="C31" s="70" t="s">
        <v>16</v>
      </c>
      <c r="D31" s="129"/>
      <c r="E31" s="70" t="s">
        <v>16</v>
      </c>
      <c r="F31" s="129"/>
      <c r="G31" s="70" t="s">
        <v>16</v>
      </c>
      <c r="H31" s="129"/>
      <c r="I31" s="70" t="s">
        <v>16</v>
      </c>
      <c r="J31" s="129"/>
    </row>
    <row r="32" spans="1:10" ht="15.95" customHeight="1" thickBot="1">
      <c r="A32" s="132"/>
      <c r="B32" s="23" t="s">
        <v>48</v>
      </c>
      <c r="C32" s="73" t="s">
        <v>50</v>
      </c>
      <c r="D32" s="129"/>
      <c r="E32" s="63" t="s">
        <v>50</v>
      </c>
      <c r="F32" s="130"/>
      <c r="G32" s="63" t="s">
        <v>50</v>
      </c>
      <c r="H32" s="130"/>
      <c r="I32" s="63" t="s">
        <v>50</v>
      </c>
      <c r="J32" s="130"/>
    </row>
    <row r="33" spans="1:10" ht="15.95" customHeight="1" thickBot="1">
      <c r="A33" s="133"/>
      <c r="B33" s="24" t="s">
        <v>26</v>
      </c>
      <c r="C33" s="127" t="s">
        <v>54</v>
      </c>
      <c r="D33" s="128"/>
      <c r="E33" s="127" t="s">
        <v>54</v>
      </c>
      <c r="F33" s="128"/>
      <c r="G33" s="127" t="s">
        <v>54</v>
      </c>
      <c r="H33" s="128"/>
      <c r="I33" s="127" t="s">
        <v>54</v>
      </c>
      <c r="J33" s="128"/>
    </row>
    <row r="34" spans="1:10" ht="15.95" customHeight="1" thickBot="1">
      <c r="A34" s="1"/>
      <c r="B34" s="25"/>
      <c r="C34" s="25"/>
      <c r="D34" s="6"/>
      <c r="E34" s="5"/>
      <c r="F34" s="5"/>
      <c r="G34" s="5"/>
      <c r="H34" s="5"/>
      <c r="I34" s="5"/>
      <c r="J34" s="5"/>
    </row>
    <row r="35" spans="1:10" ht="15.95" customHeight="1">
      <c r="A35" s="131" t="s">
        <v>20</v>
      </c>
      <c r="B35" s="137" t="s">
        <v>21</v>
      </c>
      <c r="C35" s="138"/>
      <c r="D35" s="138"/>
      <c r="E35" s="138"/>
      <c r="F35" s="138"/>
      <c r="G35" s="138"/>
      <c r="H35" s="138"/>
      <c r="I35" s="138"/>
      <c r="J35" s="139"/>
    </row>
    <row r="36" spans="1:10" ht="15.95" customHeight="1">
      <c r="A36" s="132"/>
      <c r="B36" s="140"/>
      <c r="C36" s="141"/>
      <c r="D36" s="141"/>
      <c r="E36" s="141"/>
      <c r="F36" s="141"/>
      <c r="G36" s="141"/>
      <c r="H36" s="141"/>
      <c r="I36" s="141"/>
      <c r="J36" s="142"/>
    </row>
    <row r="37" spans="1:10" ht="15.95" customHeight="1">
      <c r="A37" s="132"/>
      <c r="B37" s="140"/>
      <c r="C37" s="141"/>
      <c r="D37" s="141"/>
      <c r="E37" s="141"/>
      <c r="F37" s="141"/>
      <c r="G37" s="141"/>
      <c r="H37" s="141"/>
      <c r="I37" s="141"/>
      <c r="J37" s="142"/>
    </row>
    <row r="38" spans="1:10" ht="15.95" customHeight="1">
      <c r="A38" s="132"/>
      <c r="B38" s="140"/>
      <c r="C38" s="141"/>
      <c r="D38" s="141"/>
      <c r="E38" s="141"/>
      <c r="F38" s="141"/>
      <c r="G38" s="141"/>
      <c r="H38" s="141"/>
      <c r="I38" s="141"/>
      <c r="J38" s="142"/>
    </row>
    <row r="39" spans="1:10" ht="15.95" customHeight="1">
      <c r="A39" s="132"/>
      <c r="B39" s="140"/>
      <c r="C39" s="141"/>
      <c r="D39" s="141"/>
      <c r="E39" s="141"/>
      <c r="F39" s="141"/>
      <c r="G39" s="141"/>
      <c r="H39" s="141"/>
      <c r="I39" s="141"/>
      <c r="J39" s="142"/>
    </row>
    <row r="40" spans="1:10" ht="15.95" customHeight="1" thickBot="1">
      <c r="A40" s="133"/>
      <c r="B40" s="143"/>
      <c r="C40" s="144"/>
      <c r="D40" s="144"/>
      <c r="E40" s="144"/>
      <c r="F40" s="144"/>
      <c r="G40" s="144"/>
      <c r="H40" s="144"/>
      <c r="I40" s="144"/>
      <c r="J40" s="145"/>
    </row>
    <row r="41" spans="1:10" ht="15.95" customHeight="1" thickBot="1">
      <c r="A41" s="2"/>
      <c r="B41" s="3"/>
      <c r="C41" s="3"/>
      <c r="D41" s="3"/>
      <c r="E41" s="3"/>
      <c r="F41" s="3"/>
      <c r="G41" s="3"/>
      <c r="H41" s="3"/>
      <c r="I41" s="3"/>
      <c r="J41" s="3"/>
    </row>
    <row r="42" spans="1:10" ht="15.95" customHeight="1">
      <c r="A42" s="131" t="s">
        <v>31</v>
      </c>
      <c r="B42" s="134" t="s">
        <v>4</v>
      </c>
      <c r="C42" s="20" t="s">
        <v>16</v>
      </c>
      <c r="D42" s="11">
        <v>20</v>
      </c>
      <c r="E42" s="20" t="s">
        <v>16</v>
      </c>
      <c r="F42" s="11">
        <v>20</v>
      </c>
      <c r="G42" s="20" t="s">
        <v>16</v>
      </c>
      <c r="H42" s="11">
        <v>20</v>
      </c>
      <c r="I42" s="20" t="s">
        <v>16</v>
      </c>
      <c r="J42" s="11">
        <v>20</v>
      </c>
    </row>
    <row r="43" spans="1:10" ht="15.95" customHeight="1">
      <c r="A43" s="132"/>
      <c r="B43" s="135"/>
      <c r="C43" s="32">
        <v>8</v>
      </c>
      <c r="D43" s="13">
        <f>(D49/0.85*0.25)</f>
        <v>32.797029702970292</v>
      </c>
      <c r="E43" s="32">
        <v>8</v>
      </c>
      <c r="F43" s="13">
        <f>D43</f>
        <v>32.797029702970292</v>
      </c>
      <c r="G43" s="32">
        <v>8</v>
      </c>
      <c r="H43" s="13">
        <f>D43</f>
        <v>32.797029702970292</v>
      </c>
      <c r="I43" s="32">
        <v>8</v>
      </c>
      <c r="J43" s="13">
        <f>D43</f>
        <v>32.797029702970292</v>
      </c>
    </row>
    <row r="44" spans="1:10" ht="15.95" customHeight="1">
      <c r="A44" s="132"/>
      <c r="B44" s="135"/>
      <c r="C44" s="33">
        <v>5</v>
      </c>
      <c r="D44" s="13">
        <f>(D49/0.85*0.4)</f>
        <v>52.475247524752469</v>
      </c>
      <c r="E44" s="33">
        <v>5</v>
      </c>
      <c r="F44" s="13">
        <f>(F49/0.9*0.4)</f>
        <v>52.475247524752469</v>
      </c>
      <c r="G44" s="33">
        <v>5</v>
      </c>
      <c r="H44" s="13">
        <f>(D49/0.85*0.4)</f>
        <v>52.475247524752469</v>
      </c>
      <c r="I44" s="26" t="s">
        <v>1</v>
      </c>
      <c r="J44" s="27" t="s">
        <v>1</v>
      </c>
    </row>
    <row r="45" spans="1:10" ht="15.95" customHeight="1">
      <c r="A45" s="132"/>
      <c r="B45" s="135"/>
      <c r="C45" s="33">
        <v>5</v>
      </c>
      <c r="D45" s="13">
        <f>(D49/0.85*0.475)</f>
        <v>62.314356435643553</v>
      </c>
      <c r="E45" s="33">
        <v>5</v>
      </c>
      <c r="F45" s="13">
        <f>(F49/0.9*0.5)</f>
        <v>65.594059405940584</v>
      </c>
      <c r="G45" s="33">
        <v>5</v>
      </c>
      <c r="H45" s="13">
        <f>(D49/0.85*0.55)</f>
        <v>72.153465346534645</v>
      </c>
      <c r="I45" s="26" t="s">
        <v>1</v>
      </c>
      <c r="J45" s="27" t="s">
        <v>1</v>
      </c>
    </row>
    <row r="46" spans="1:10" ht="15.95" customHeight="1" thickBot="1">
      <c r="A46" s="132"/>
      <c r="B46" s="135"/>
      <c r="C46" s="34">
        <v>3</v>
      </c>
      <c r="D46" s="35">
        <f>(D49/0.85*0.55)</f>
        <v>72.153465346534645</v>
      </c>
      <c r="E46" s="34">
        <v>3</v>
      </c>
      <c r="F46" s="16">
        <f>(F49/0.9*0.6)</f>
        <v>78.712871287128692</v>
      </c>
      <c r="G46" s="34">
        <v>3</v>
      </c>
      <c r="H46" s="16">
        <f>(D49/0.85*0.65)</f>
        <v>85.272277227722768</v>
      </c>
      <c r="I46" s="36" t="s">
        <v>1</v>
      </c>
      <c r="J46" s="37" t="s">
        <v>1</v>
      </c>
    </row>
    <row r="47" spans="1:10" ht="15.95" customHeight="1">
      <c r="A47" s="132"/>
      <c r="B47" s="135"/>
      <c r="C47" s="48">
        <v>5</v>
      </c>
      <c r="D47" s="49">
        <f>(D49/0.85*0.65)</f>
        <v>85.272277227722768</v>
      </c>
      <c r="E47" s="48">
        <v>3</v>
      </c>
      <c r="F47" s="49">
        <f>(D49/0.85*0.7)</f>
        <v>91.831683168316815</v>
      </c>
      <c r="G47" s="48">
        <v>5</v>
      </c>
      <c r="H47" s="49">
        <f>(D49/0.85*0.75)</f>
        <v>98.391089108910876</v>
      </c>
      <c r="I47" s="58">
        <v>5</v>
      </c>
      <c r="J47" s="49">
        <f>(D49/0.85*0.4)</f>
        <v>52.475247524752469</v>
      </c>
    </row>
    <row r="48" spans="1:10" ht="15.95" customHeight="1">
      <c r="A48" s="132"/>
      <c r="B48" s="135"/>
      <c r="C48" s="50">
        <v>5</v>
      </c>
      <c r="D48" s="51">
        <f>(D49/0.85*0.75)</f>
        <v>98.391089108910876</v>
      </c>
      <c r="E48" s="50">
        <v>3</v>
      </c>
      <c r="F48" s="51">
        <f>(D49/0.85*0.8)</f>
        <v>104.95049504950494</v>
      </c>
      <c r="G48" s="50">
        <v>3</v>
      </c>
      <c r="H48" s="51">
        <f>(D49/0.85*0.85)</f>
        <v>111.50990099009898</v>
      </c>
      <c r="I48" s="59">
        <v>5</v>
      </c>
      <c r="J48" s="51">
        <f>(D49/0.85*0.5)</f>
        <v>65.594059405940584</v>
      </c>
    </row>
    <row r="49" spans="1:10" ht="15.95" customHeight="1" thickBot="1">
      <c r="A49" s="132"/>
      <c r="B49" s="136"/>
      <c r="C49" s="55" t="s">
        <v>13</v>
      </c>
      <c r="D49" s="56">
        <f>('1. ciklus'!E4*1.166*0.85)</f>
        <v>111.50990099009898</v>
      </c>
      <c r="E49" s="55" t="s">
        <v>14</v>
      </c>
      <c r="F49" s="56">
        <f>(D49/0.85*0.9)</f>
        <v>118.06930693069306</v>
      </c>
      <c r="G49" s="55" t="s">
        <v>15</v>
      </c>
      <c r="H49" s="56">
        <f>(D49/0.85*0.95)</f>
        <v>124.62871287128711</v>
      </c>
      <c r="I49" s="60">
        <v>5</v>
      </c>
      <c r="J49" s="56">
        <f>(D49/0.85*0.6)</f>
        <v>78.712871287128692</v>
      </c>
    </row>
    <row r="50" spans="1:10" ht="15.95" customHeight="1">
      <c r="A50" s="146"/>
      <c r="B50" s="38" t="s">
        <v>58</v>
      </c>
      <c r="C50" s="66" t="s">
        <v>32</v>
      </c>
      <c r="D50" s="122" t="s">
        <v>53</v>
      </c>
      <c r="E50" s="66" t="s">
        <v>32</v>
      </c>
      <c r="F50" s="122" t="s">
        <v>53</v>
      </c>
      <c r="G50" s="66" t="s">
        <v>32</v>
      </c>
      <c r="H50" s="122" t="s">
        <v>53</v>
      </c>
      <c r="I50" s="66" t="s">
        <v>32</v>
      </c>
      <c r="J50" s="122" t="s">
        <v>55</v>
      </c>
    </row>
    <row r="51" spans="1:10" ht="15.95" customHeight="1">
      <c r="A51" s="146"/>
      <c r="B51" s="39" t="s">
        <v>57</v>
      </c>
      <c r="C51" s="67" t="s">
        <v>29</v>
      </c>
      <c r="D51" s="123"/>
      <c r="E51" s="67" t="s">
        <v>29</v>
      </c>
      <c r="F51" s="123"/>
      <c r="G51" s="67" t="s">
        <v>29</v>
      </c>
      <c r="H51" s="123"/>
      <c r="I51" s="67" t="s">
        <v>29</v>
      </c>
      <c r="J51" s="123"/>
    </row>
    <row r="52" spans="1:10" ht="15.95" customHeight="1">
      <c r="A52" s="146"/>
      <c r="B52" s="39" t="s">
        <v>33</v>
      </c>
      <c r="C52" s="67" t="s">
        <v>30</v>
      </c>
      <c r="D52" s="123"/>
      <c r="E52" s="67" t="s">
        <v>30</v>
      </c>
      <c r="F52" s="123"/>
      <c r="G52" s="67" t="s">
        <v>30</v>
      </c>
      <c r="H52" s="123"/>
      <c r="I52" s="67" t="s">
        <v>30</v>
      </c>
      <c r="J52" s="123"/>
    </row>
    <row r="53" spans="1:10" ht="15.95" customHeight="1">
      <c r="A53" s="146"/>
      <c r="B53" s="39" t="s">
        <v>34</v>
      </c>
      <c r="C53" s="67" t="s">
        <v>35</v>
      </c>
      <c r="D53" s="123"/>
      <c r="E53" s="67" t="s">
        <v>35</v>
      </c>
      <c r="F53" s="123"/>
      <c r="G53" s="67" t="s">
        <v>35</v>
      </c>
      <c r="H53" s="123"/>
      <c r="I53" s="67" t="s">
        <v>35</v>
      </c>
      <c r="J53" s="123"/>
    </row>
    <row r="54" spans="1:10" ht="15.95" customHeight="1" thickBot="1">
      <c r="A54" s="146"/>
      <c r="B54" s="40" t="s">
        <v>56</v>
      </c>
      <c r="C54" s="68" t="s">
        <v>27</v>
      </c>
      <c r="D54" s="123"/>
      <c r="E54" s="68" t="s">
        <v>27</v>
      </c>
      <c r="F54" s="123"/>
      <c r="G54" s="68" t="s">
        <v>27</v>
      </c>
      <c r="H54" s="123"/>
      <c r="I54" s="68" t="s">
        <v>27</v>
      </c>
      <c r="J54" s="123"/>
    </row>
    <row r="55" spans="1:10" ht="15.95" customHeight="1" thickBot="1">
      <c r="A55" s="133"/>
      <c r="B55" s="24" t="s">
        <v>26</v>
      </c>
      <c r="C55" s="127" t="s">
        <v>54</v>
      </c>
      <c r="D55" s="128"/>
      <c r="E55" s="127" t="s">
        <v>54</v>
      </c>
      <c r="F55" s="128"/>
      <c r="G55" s="127" t="s">
        <v>54</v>
      </c>
      <c r="H55" s="128"/>
      <c r="I55" s="127" t="s">
        <v>54</v>
      </c>
      <c r="J55" s="128"/>
    </row>
    <row r="56" spans="1:10" ht="15.95" customHeight="1" thickBot="1">
      <c r="A56" s="1"/>
      <c r="B56" s="25"/>
      <c r="C56" s="5"/>
      <c r="D56" s="6"/>
      <c r="E56" s="5"/>
      <c r="F56" s="5"/>
      <c r="G56" s="5"/>
      <c r="H56" s="5"/>
      <c r="I56" s="5"/>
      <c r="J56" s="5"/>
    </row>
    <row r="57" spans="1:10" ht="15.95" customHeight="1">
      <c r="A57" s="131" t="s">
        <v>40</v>
      </c>
      <c r="B57" s="134" t="s">
        <v>5</v>
      </c>
      <c r="C57" s="62" t="s">
        <v>16</v>
      </c>
      <c r="D57" s="111">
        <v>20</v>
      </c>
      <c r="E57" s="62" t="s">
        <v>16</v>
      </c>
      <c r="F57" s="111">
        <v>20</v>
      </c>
      <c r="G57" s="62" t="s">
        <v>16</v>
      </c>
      <c r="H57" s="111">
        <v>20</v>
      </c>
      <c r="I57" s="62" t="s">
        <v>16</v>
      </c>
      <c r="J57" s="111">
        <v>20</v>
      </c>
    </row>
    <row r="58" spans="1:10" ht="15.95" customHeight="1">
      <c r="A58" s="132"/>
      <c r="B58" s="135"/>
      <c r="C58" s="63" t="s">
        <v>17</v>
      </c>
      <c r="D58" s="103">
        <f>(D64/0.85*0.3)</f>
        <v>39.356435643564346</v>
      </c>
      <c r="E58" s="63" t="s">
        <v>17</v>
      </c>
      <c r="F58" s="103">
        <f>D58</f>
        <v>39.356435643564346</v>
      </c>
      <c r="G58" s="63" t="s">
        <v>17</v>
      </c>
      <c r="H58" s="103">
        <f>D58</f>
        <v>39.356435643564346</v>
      </c>
      <c r="I58" s="63" t="s">
        <v>17</v>
      </c>
      <c r="J58" s="103">
        <f>D58</f>
        <v>39.356435643564346</v>
      </c>
    </row>
    <row r="59" spans="1:10" ht="15.95" customHeight="1">
      <c r="A59" s="132"/>
      <c r="B59" s="135"/>
      <c r="C59" s="104">
        <v>5</v>
      </c>
      <c r="D59" s="103">
        <f>(D64/0.85*0.4)</f>
        <v>52.475247524752469</v>
      </c>
      <c r="E59" s="104">
        <v>5</v>
      </c>
      <c r="F59" s="103">
        <f>(F64/0.9*0.4)</f>
        <v>52.475247524752469</v>
      </c>
      <c r="G59" s="104">
        <v>5</v>
      </c>
      <c r="H59" s="103">
        <f>(D64/0.85*0.4)</f>
        <v>52.475247524752469</v>
      </c>
      <c r="I59" s="104" t="s">
        <v>1</v>
      </c>
      <c r="J59" s="105" t="s">
        <v>1</v>
      </c>
    </row>
    <row r="60" spans="1:10" ht="15.95" customHeight="1">
      <c r="A60" s="132"/>
      <c r="B60" s="135"/>
      <c r="C60" s="104">
        <v>5</v>
      </c>
      <c r="D60" s="103">
        <f>(D64/0.85*0.475)</f>
        <v>62.314356435643553</v>
      </c>
      <c r="E60" s="104">
        <v>5</v>
      </c>
      <c r="F60" s="103">
        <f>(F64/0.9*0.5)</f>
        <v>65.594059405940584</v>
      </c>
      <c r="G60" s="104">
        <v>5</v>
      </c>
      <c r="H60" s="103">
        <f>(D64/0.85*0.55)</f>
        <v>72.153465346534645</v>
      </c>
      <c r="I60" s="104" t="s">
        <v>1</v>
      </c>
      <c r="J60" s="105" t="s">
        <v>1</v>
      </c>
    </row>
    <row r="61" spans="1:10" ht="15.95" customHeight="1" thickBot="1">
      <c r="A61" s="132"/>
      <c r="B61" s="135"/>
      <c r="C61" s="109">
        <v>3</v>
      </c>
      <c r="D61" s="108">
        <f>(D64/0.85*0.55)</f>
        <v>72.153465346534645</v>
      </c>
      <c r="E61" s="109">
        <v>3</v>
      </c>
      <c r="F61" s="108">
        <f>(F64/0.9*0.6)</f>
        <v>78.712871287128692</v>
      </c>
      <c r="G61" s="109">
        <v>3</v>
      </c>
      <c r="H61" s="108">
        <f>(D64/0.85*0.65)</f>
        <v>85.272277227722768</v>
      </c>
      <c r="I61" s="109" t="s">
        <v>1</v>
      </c>
      <c r="J61" s="110" t="s">
        <v>1</v>
      </c>
    </row>
    <row r="62" spans="1:10" ht="15.95" customHeight="1">
      <c r="A62" s="132"/>
      <c r="B62" s="135"/>
      <c r="C62" s="48">
        <v>5</v>
      </c>
      <c r="D62" s="49">
        <f>(D64/0.85*0.65)</f>
        <v>85.272277227722768</v>
      </c>
      <c r="E62" s="48">
        <v>3</v>
      </c>
      <c r="F62" s="49">
        <f>(D64/0.85*0.7)</f>
        <v>91.831683168316815</v>
      </c>
      <c r="G62" s="48">
        <v>5</v>
      </c>
      <c r="H62" s="49">
        <f>(D64/0.85*0.75)</f>
        <v>98.391089108910876</v>
      </c>
      <c r="I62" s="58">
        <v>5</v>
      </c>
      <c r="J62" s="49">
        <f>(D64/0.85*0.4)</f>
        <v>52.475247524752469</v>
      </c>
    </row>
    <row r="63" spans="1:10" ht="15.95" customHeight="1">
      <c r="A63" s="132"/>
      <c r="B63" s="135"/>
      <c r="C63" s="50">
        <v>5</v>
      </c>
      <c r="D63" s="51">
        <f>(D64/0.85*0.75)</f>
        <v>98.391089108910876</v>
      </c>
      <c r="E63" s="50">
        <v>3</v>
      </c>
      <c r="F63" s="51">
        <f>(D64/0.85*0.8)</f>
        <v>104.95049504950494</v>
      </c>
      <c r="G63" s="50">
        <v>3</v>
      </c>
      <c r="H63" s="51">
        <f>(D64/0.85*0.85)</f>
        <v>111.50990099009898</v>
      </c>
      <c r="I63" s="59">
        <v>5</v>
      </c>
      <c r="J63" s="51">
        <f>(D64/0.85*0.5)</f>
        <v>65.594059405940584</v>
      </c>
    </row>
    <row r="64" spans="1:10" ht="15.95" customHeight="1" thickBot="1">
      <c r="A64" s="132"/>
      <c r="B64" s="136"/>
      <c r="C64" s="52" t="s">
        <v>13</v>
      </c>
      <c r="D64" s="53">
        <f>('1. ciklus'!E5*1.166*0.85)</f>
        <v>111.50990099009898</v>
      </c>
      <c r="E64" s="52" t="s">
        <v>14</v>
      </c>
      <c r="F64" s="53">
        <f>(D64/0.85*0.9)</f>
        <v>118.06930693069306</v>
      </c>
      <c r="G64" s="52" t="s">
        <v>15</v>
      </c>
      <c r="H64" s="53">
        <f>(D64/0.85*0.95)</f>
        <v>124.62871287128711</v>
      </c>
      <c r="I64" s="61">
        <v>5</v>
      </c>
      <c r="J64" s="53">
        <f>(D64/0.85*0.6)</f>
        <v>78.712871287128692</v>
      </c>
    </row>
    <row r="65" spans="1:10" ht="15.95" customHeight="1">
      <c r="A65" s="132"/>
      <c r="B65" s="41" t="s">
        <v>37</v>
      </c>
      <c r="C65" s="62" t="s">
        <v>16</v>
      </c>
      <c r="D65" s="122" t="s">
        <v>53</v>
      </c>
      <c r="E65" s="62" t="s">
        <v>16</v>
      </c>
      <c r="F65" s="122" t="s">
        <v>53</v>
      </c>
      <c r="G65" s="62" t="s">
        <v>16</v>
      </c>
      <c r="H65" s="122" t="s">
        <v>53</v>
      </c>
      <c r="I65" s="62" t="s">
        <v>16</v>
      </c>
      <c r="J65" s="122" t="s">
        <v>55</v>
      </c>
    </row>
    <row r="66" spans="1:10" ht="15.95" customHeight="1">
      <c r="A66" s="132"/>
      <c r="B66" s="40" t="s">
        <v>38</v>
      </c>
      <c r="C66" s="63" t="s">
        <v>16</v>
      </c>
      <c r="D66" s="129"/>
      <c r="E66" s="63" t="s">
        <v>16</v>
      </c>
      <c r="F66" s="129"/>
      <c r="G66" s="63" t="s">
        <v>16</v>
      </c>
      <c r="H66" s="129"/>
      <c r="I66" s="63" t="s">
        <v>16</v>
      </c>
      <c r="J66" s="129"/>
    </row>
    <row r="67" spans="1:10" ht="15.95" customHeight="1">
      <c r="A67" s="132"/>
      <c r="B67" s="40" t="s">
        <v>39</v>
      </c>
      <c r="C67" s="64" t="s">
        <v>16</v>
      </c>
      <c r="D67" s="129"/>
      <c r="E67" s="64" t="s">
        <v>16</v>
      </c>
      <c r="F67" s="129"/>
      <c r="G67" s="64" t="s">
        <v>16</v>
      </c>
      <c r="H67" s="129"/>
      <c r="I67" s="64" t="s">
        <v>16</v>
      </c>
      <c r="J67" s="129"/>
    </row>
    <row r="68" spans="1:10" ht="15.95" customHeight="1">
      <c r="A68" s="132"/>
      <c r="B68" s="42" t="s">
        <v>36</v>
      </c>
      <c r="C68" s="63" t="s">
        <v>0</v>
      </c>
      <c r="D68" s="129"/>
      <c r="E68" s="63" t="s">
        <v>0</v>
      </c>
      <c r="F68" s="129"/>
      <c r="G68" s="63" t="s">
        <v>0</v>
      </c>
      <c r="H68" s="129"/>
      <c r="I68" s="63" t="s">
        <v>0</v>
      </c>
      <c r="J68" s="129"/>
    </row>
    <row r="69" spans="1:10" ht="15.95" customHeight="1">
      <c r="A69" s="132"/>
      <c r="B69" s="42" t="s">
        <v>59</v>
      </c>
      <c r="C69" s="63" t="s">
        <v>60</v>
      </c>
      <c r="D69" s="129"/>
      <c r="E69" s="63" t="s">
        <v>60</v>
      </c>
      <c r="F69" s="129"/>
      <c r="G69" s="63" t="s">
        <v>60</v>
      </c>
      <c r="H69" s="129"/>
      <c r="I69" s="63" t="s">
        <v>60</v>
      </c>
      <c r="J69" s="129"/>
    </row>
    <row r="70" spans="1:10" ht="15.95" customHeight="1" thickBot="1">
      <c r="A70" s="132"/>
      <c r="B70" s="43" t="s">
        <v>52</v>
      </c>
      <c r="C70" s="65" t="s">
        <v>42</v>
      </c>
      <c r="D70" s="129"/>
      <c r="E70" s="65" t="s">
        <v>42</v>
      </c>
      <c r="F70" s="129"/>
      <c r="G70" s="65" t="s">
        <v>42</v>
      </c>
      <c r="H70" s="129"/>
      <c r="I70" s="65" t="s">
        <v>42</v>
      </c>
      <c r="J70" s="130"/>
    </row>
    <row r="71" spans="1:10" ht="15.95" customHeight="1" thickBot="1">
      <c r="A71" s="133"/>
      <c r="B71" s="44" t="s">
        <v>26</v>
      </c>
      <c r="C71" s="127" t="s">
        <v>54</v>
      </c>
      <c r="D71" s="128"/>
      <c r="E71" s="127" t="s">
        <v>54</v>
      </c>
      <c r="F71" s="128"/>
      <c r="G71" s="127" t="s">
        <v>54</v>
      </c>
      <c r="H71" s="128"/>
      <c r="I71" s="127" t="s">
        <v>54</v>
      </c>
      <c r="J71" s="128"/>
    </row>
    <row r="72" spans="1:10" ht="15.95" customHeight="1" thickBot="1">
      <c r="A72" s="1"/>
      <c r="B72" s="25"/>
      <c r="C72" s="5"/>
      <c r="D72" s="6"/>
      <c r="E72" s="5"/>
      <c r="F72" s="6"/>
      <c r="G72" s="5"/>
      <c r="H72" s="6"/>
      <c r="I72" s="5"/>
      <c r="J72" s="6"/>
    </row>
    <row r="73" spans="1:10" ht="15.95" customHeight="1">
      <c r="A73" s="131" t="s">
        <v>41</v>
      </c>
      <c r="B73" s="137" t="s">
        <v>21</v>
      </c>
      <c r="C73" s="138"/>
      <c r="D73" s="138"/>
      <c r="E73" s="138"/>
      <c r="F73" s="138"/>
      <c r="G73" s="138"/>
      <c r="H73" s="138"/>
      <c r="I73" s="138"/>
      <c r="J73" s="139"/>
    </row>
    <row r="74" spans="1:10" ht="15.95" customHeight="1">
      <c r="A74" s="132"/>
      <c r="B74" s="140"/>
      <c r="C74" s="141"/>
      <c r="D74" s="141"/>
      <c r="E74" s="141"/>
      <c r="F74" s="141"/>
      <c r="G74" s="141"/>
      <c r="H74" s="141"/>
      <c r="I74" s="141"/>
      <c r="J74" s="142"/>
    </row>
    <row r="75" spans="1:10" ht="15.95" customHeight="1">
      <c r="A75" s="132"/>
      <c r="B75" s="140"/>
      <c r="C75" s="141"/>
      <c r="D75" s="141"/>
      <c r="E75" s="141"/>
      <c r="F75" s="141"/>
      <c r="G75" s="141"/>
      <c r="H75" s="141"/>
      <c r="I75" s="141"/>
      <c r="J75" s="142"/>
    </row>
    <row r="76" spans="1:10" ht="15.95" customHeight="1">
      <c r="A76" s="132"/>
      <c r="B76" s="140"/>
      <c r="C76" s="141"/>
      <c r="D76" s="141"/>
      <c r="E76" s="141"/>
      <c r="F76" s="141"/>
      <c r="G76" s="141"/>
      <c r="H76" s="141"/>
      <c r="I76" s="141"/>
      <c r="J76" s="142"/>
    </row>
    <row r="77" spans="1:10" ht="15.95" customHeight="1">
      <c r="A77" s="132"/>
      <c r="B77" s="140"/>
      <c r="C77" s="141"/>
      <c r="D77" s="141"/>
      <c r="E77" s="141"/>
      <c r="F77" s="141"/>
      <c r="G77" s="141"/>
      <c r="H77" s="141"/>
      <c r="I77" s="141"/>
      <c r="J77" s="142"/>
    </row>
    <row r="78" spans="1:10" ht="15.95" customHeight="1">
      <c r="A78" s="132"/>
      <c r="B78" s="140"/>
      <c r="C78" s="141"/>
      <c r="D78" s="141"/>
      <c r="E78" s="141"/>
      <c r="F78" s="141"/>
      <c r="G78" s="141"/>
      <c r="H78" s="141"/>
      <c r="I78" s="141"/>
      <c r="J78" s="142"/>
    </row>
    <row r="79" spans="1:10" ht="15.95" customHeight="1">
      <c r="A79" s="132"/>
      <c r="B79" s="140"/>
      <c r="C79" s="141"/>
      <c r="D79" s="141"/>
      <c r="E79" s="141"/>
      <c r="F79" s="141"/>
      <c r="G79" s="141"/>
      <c r="H79" s="141"/>
      <c r="I79" s="141"/>
      <c r="J79" s="142"/>
    </row>
    <row r="80" spans="1:10" ht="15.95" customHeight="1" thickBot="1">
      <c r="A80" s="133"/>
      <c r="B80" s="143"/>
      <c r="C80" s="144"/>
      <c r="D80" s="144"/>
      <c r="E80" s="144"/>
      <c r="F80" s="144"/>
      <c r="G80" s="144"/>
      <c r="H80" s="144"/>
      <c r="I80" s="144"/>
      <c r="J80" s="145"/>
    </row>
    <row r="83" spans="3:9" ht="15.95" customHeight="1">
      <c r="C83" s="45"/>
      <c r="D83" s="45"/>
      <c r="E83" s="45"/>
      <c r="F83" s="45"/>
      <c r="G83" s="45"/>
      <c r="H83" s="45"/>
      <c r="I83" s="45"/>
    </row>
    <row r="84" spans="3:9" ht="15.95" customHeight="1">
      <c r="C84" s="45"/>
      <c r="D84" s="45"/>
      <c r="E84" s="45"/>
      <c r="F84" s="45"/>
      <c r="G84" s="45"/>
      <c r="H84" s="45"/>
      <c r="I84" s="45"/>
    </row>
  </sheetData>
  <mergeCells count="50">
    <mergeCell ref="F65:F70"/>
    <mergeCell ref="H65:H70"/>
    <mergeCell ref="E71:F71"/>
    <mergeCell ref="G71:H71"/>
    <mergeCell ref="A1:A2"/>
    <mergeCell ref="C33:D33"/>
    <mergeCell ref="D26:D32"/>
    <mergeCell ref="C16:D16"/>
    <mergeCell ref="A18:A33"/>
    <mergeCell ref="A3:A16"/>
    <mergeCell ref="B3:B10"/>
    <mergeCell ref="D11:D15"/>
    <mergeCell ref="E16:F16"/>
    <mergeCell ref="H11:H15"/>
    <mergeCell ref="A73:A80"/>
    <mergeCell ref="A35:A40"/>
    <mergeCell ref="B42:B49"/>
    <mergeCell ref="B57:B64"/>
    <mergeCell ref="B73:J80"/>
    <mergeCell ref="C55:D55"/>
    <mergeCell ref="E55:F55"/>
    <mergeCell ref="G55:H55"/>
    <mergeCell ref="I55:J55"/>
    <mergeCell ref="D50:D54"/>
    <mergeCell ref="A42:A55"/>
    <mergeCell ref="C71:D71"/>
    <mergeCell ref="I71:J71"/>
    <mergeCell ref="J65:J70"/>
    <mergeCell ref="A57:A71"/>
    <mergeCell ref="D65:D70"/>
    <mergeCell ref="J50:J54"/>
    <mergeCell ref="F26:F32"/>
    <mergeCell ref="H26:H32"/>
    <mergeCell ref="J26:J32"/>
    <mergeCell ref="F50:F54"/>
    <mergeCell ref="H50:H54"/>
    <mergeCell ref="I1:J1"/>
    <mergeCell ref="B35:J40"/>
    <mergeCell ref="B18:B25"/>
    <mergeCell ref="J11:J15"/>
    <mergeCell ref="I16:J16"/>
    <mergeCell ref="E33:F33"/>
    <mergeCell ref="G16:H16"/>
    <mergeCell ref="G33:H33"/>
    <mergeCell ref="I33:J33"/>
    <mergeCell ref="E1:F1"/>
    <mergeCell ref="G1:H1"/>
    <mergeCell ref="C1:D1"/>
    <mergeCell ref="F11:F15"/>
    <mergeCell ref="B1:B2"/>
  </mergeCells>
  <phoneticPr fontId="1" type="noConversion"/>
  <printOptions verticalCentered="1"/>
  <pageMargins left="0.5" right="0.5" top="0.5" bottom="0.5" header="0.3" footer="0.3"/>
  <pageSetup scale="97" orientation="portrait" horizontalDpi="4294967292" verticalDpi="4294967292" r:id="rId1"/>
  <headerFooter alignWithMargins="0">
    <oddFooter>&amp;L&amp;"Calibri,Regular"&amp;C000000&amp;F&amp;R&amp;"Calibri,Regular"&amp;C000000&amp;A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1. ciklus</vt:lpstr>
      <vt:lpstr>2. ciklus</vt:lpstr>
      <vt:lpstr>3. ciklus</vt:lpstr>
      <vt:lpstr>4. ciklus</vt:lpstr>
      <vt:lpstr>5. ciklus</vt:lpstr>
      <vt:lpstr>6. ciklus</vt:lpstr>
      <vt:lpstr>7. ciklus</vt:lpstr>
      <vt:lpstr>8. ciklus</vt:lpstr>
      <vt:lpstr>9. ciklus</vt:lpstr>
      <vt:lpstr>'1. ciklus'!Nyomtatási_terület</vt:lpstr>
      <vt:lpstr>'2. ciklus'!Nyomtatási_terület</vt:lpstr>
      <vt:lpstr>'3. ciklus'!Nyomtatási_terület</vt:lpstr>
      <vt:lpstr>'4. ciklus'!Nyomtatási_terület</vt:lpstr>
      <vt:lpstr>'5. ciklus'!Nyomtatási_terület</vt:lpstr>
      <vt:lpstr>'6. ciklus'!Nyomtatási_terület</vt:lpstr>
      <vt:lpstr>'7. ciklus'!Nyomtatási_terület</vt:lpstr>
      <vt:lpstr>'8. ciklus'!Nyomtatási_terület</vt:lpstr>
      <vt:lpstr>'9. ciklus'!Nyomtatási_terület</vt:lpstr>
    </vt:vector>
  </TitlesOfParts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Printed>2012-08-25T06:08:26Z</cp:lastPrinted>
  <dcterms:created xsi:type="dcterms:W3CDTF">2009-09-16T18:06:06Z</dcterms:created>
  <dcterms:modified xsi:type="dcterms:W3CDTF">2017-11-22T15:16:44Z</dcterms:modified>
  <cp:category/>
</cp:coreProperties>
</file>