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21840" windowHeight="13740" tabRatio="757"/>
  </bookViews>
  <sheets>
    <sheet name="1. ciklus" sheetId="33" r:id="rId1"/>
    <sheet name="2. ciklus" sheetId="36" r:id="rId2"/>
    <sheet name="3. ciklus" sheetId="37" r:id="rId3"/>
    <sheet name="4. ciklus" sheetId="38" r:id="rId4"/>
    <sheet name="5. ciklus" sheetId="39" r:id="rId5"/>
    <sheet name="6. ciklus" sheetId="40" r:id="rId6"/>
    <sheet name="7. ciklus" sheetId="41" r:id="rId7"/>
    <sheet name="8. ciklus" sheetId="43" r:id="rId8"/>
    <sheet name="9. ciklus" sheetId="44" r:id="rId9"/>
  </sheets>
  <definedNames>
    <definedName name="_xlnm._FilterDatabase" localSheetId="0" hidden="1">'1. ciklus'!$D$11:$D$73</definedName>
    <definedName name="_xlnm._FilterDatabase" localSheetId="1" hidden="1">'2. ciklus'!$D$5:$D$64</definedName>
    <definedName name="_xlnm._FilterDatabase" localSheetId="2" hidden="1">'3. ciklus'!$D$5:$D$64</definedName>
    <definedName name="_xlnm._FilterDatabase" localSheetId="3" hidden="1">'4. ciklus'!$D$5:$D$64</definedName>
    <definedName name="_xlnm._FilterDatabase" localSheetId="4" hidden="1">'5. ciklus'!$D$5:$D$64</definedName>
    <definedName name="_xlnm._FilterDatabase" localSheetId="5" hidden="1">'6. ciklus'!$D$5:$D$64</definedName>
    <definedName name="_xlnm._FilterDatabase" localSheetId="6" hidden="1">'7. ciklus'!$D$5:$D$64</definedName>
    <definedName name="_xlnm._FilterDatabase" localSheetId="7" hidden="1">'8. ciklus'!$D$5:$D$64</definedName>
    <definedName name="_xlnm._FilterDatabase" localSheetId="8" hidden="1">'9. ciklus'!$D$5:$D$64</definedName>
    <definedName name="_xlnm.Print_Area" localSheetId="0">'1. ciklus'!$A$7:$J$90</definedName>
    <definedName name="_xlnm.Print_Area" localSheetId="1">'2. ciklus'!$A$1:$J$80</definedName>
    <definedName name="_xlnm.Print_Area" localSheetId="2">'3. ciklus'!$A$1:$J$80</definedName>
    <definedName name="_xlnm.Print_Area" localSheetId="3">'4. ciklus'!$A$1:$J$80</definedName>
    <definedName name="_xlnm.Print_Area" localSheetId="4">'5. ciklus'!$A$1:$J$80</definedName>
    <definedName name="_xlnm.Print_Area" localSheetId="5">'6. ciklus'!$A$1:$J$80</definedName>
    <definedName name="_xlnm.Print_Area" localSheetId="6">'7. ciklus'!$A$1:$J$80</definedName>
    <definedName name="_xlnm.Print_Area" localSheetId="7">'8. ciklus'!$A$1:$J$80</definedName>
    <definedName name="_xlnm.Print_Area" localSheetId="8">'9. ciklus'!$A$1:$J$80</definedName>
  </definedNames>
  <calcPr calcId="125725"/>
</workbook>
</file>

<file path=xl/calcChain.xml><?xml version="1.0" encoding="utf-8"?>
<calcChain xmlns="http://schemas.openxmlformats.org/spreadsheetml/2006/main">
  <c r="E5" i="33"/>
  <c r="E4"/>
  <c r="E3"/>
  <c r="E2"/>
  <c r="D64" i="44"/>
  <c r="F62" s="1"/>
  <c r="D49"/>
  <c r="D44" s="1"/>
  <c r="D25"/>
  <c r="D23" s="1"/>
  <c r="D10"/>
  <c r="H7" s="1"/>
  <c r="D64" i="43"/>
  <c r="H60" s="1"/>
  <c r="D49"/>
  <c r="H46" s="1"/>
  <c r="D25"/>
  <c r="H21" s="1"/>
  <c r="D10"/>
  <c r="H10" s="1"/>
  <c r="H59"/>
  <c r="D64" i="41"/>
  <c r="D59" s="1"/>
  <c r="D49"/>
  <c r="H47" s="1"/>
  <c r="D25"/>
  <c r="H22" s="1"/>
  <c r="D10"/>
  <c r="F10" s="1"/>
  <c r="F5" s="1"/>
  <c r="D64" i="40"/>
  <c r="D49"/>
  <c r="D48" s="1"/>
  <c r="D25"/>
  <c r="H20" s="1"/>
  <c r="D10"/>
  <c r="F10" s="1"/>
  <c r="D64" i="39"/>
  <c r="H62" s="1"/>
  <c r="D49"/>
  <c r="D45" s="1"/>
  <c r="D25"/>
  <c r="D21" s="1"/>
  <c r="D10"/>
  <c r="D5" s="1"/>
  <c r="D64" i="38"/>
  <c r="D49"/>
  <c r="D25"/>
  <c r="D10"/>
  <c r="D64" i="37"/>
  <c r="D49"/>
  <c r="H45" s="1"/>
  <c r="D25"/>
  <c r="F25" s="1"/>
  <c r="D10"/>
  <c r="D4" s="1"/>
  <c r="D64" i="36"/>
  <c r="D49"/>
  <c r="D25"/>
  <c r="D10"/>
  <c r="D16" i="33"/>
  <c r="D73"/>
  <c r="D57"/>
  <c r="D32"/>
  <c r="D4" i="41"/>
  <c r="F4" s="1"/>
  <c r="H5"/>
  <c r="D6"/>
  <c r="H6"/>
  <c r="D7"/>
  <c r="H7"/>
  <c r="D8"/>
  <c r="F8"/>
  <c r="H8"/>
  <c r="J8"/>
  <c r="J9"/>
  <c r="H10"/>
  <c r="J10"/>
  <c r="D19"/>
  <c r="F19" s="1"/>
  <c r="D20"/>
  <c r="F25"/>
  <c r="F21" s="1"/>
  <c r="H20"/>
  <c r="D21"/>
  <c r="D23"/>
  <c r="F23"/>
  <c r="H23"/>
  <c r="J23"/>
  <c r="D24"/>
  <c r="F24"/>
  <c r="H24"/>
  <c r="J24"/>
  <c r="H25"/>
  <c r="F49"/>
  <c r="F45" s="1"/>
  <c r="D45"/>
  <c r="H45"/>
  <c r="H46"/>
  <c r="D47"/>
  <c r="F47"/>
  <c r="H48"/>
  <c r="J48"/>
  <c r="H49"/>
  <c r="J49"/>
  <c r="F64"/>
  <c r="F61" s="1"/>
  <c r="H59"/>
  <c r="D60"/>
  <c r="H60"/>
  <c r="D61"/>
  <c r="D63"/>
  <c r="F63"/>
  <c r="H63"/>
  <c r="J63"/>
  <c r="H64"/>
  <c r="J64"/>
  <c r="D9" i="40"/>
  <c r="D21"/>
  <c r="H21"/>
  <c r="H47"/>
  <c r="D58"/>
  <c r="H58" s="1"/>
  <c r="D59"/>
  <c r="F64"/>
  <c r="F59" s="1"/>
  <c r="H59"/>
  <c r="D60"/>
  <c r="H60"/>
  <c r="D61"/>
  <c r="H61"/>
  <c r="D62"/>
  <c r="F62"/>
  <c r="H62"/>
  <c r="J62"/>
  <c r="D63"/>
  <c r="F63"/>
  <c r="H63"/>
  <c r="J63"/>
  <c r="H64"/>
  <c r="J64"/>
  <c r="F10" i="39"/>
  <c r="F6" s="1"/>
  <c r="H5"/>
  <c r="D6"/>
  <c r="H6"/>
  <c r="D7"/>
  <c r="H7"/>
  <c r="D8"/>
  <c r="F8"/>
  <c r="H8"/>
  <c r="H9"/>
  <c r="J9"/>
  <c r="H10"/>
  <c r="J10"/>
  <c r="D19"/>
  <c r="F19" s="1"/>
  <c r="F23"/>
  <c r="H23"/>
  <c r="D24"/>
  <c r="F24"/>
  <c r="H24"/>
  <c r="J25"/>
  <c r="H45"/>
  <c r="H46"/>
  <c r="J49"/>
  <c r="D58"/>
  <c r="J58" s="1"/>
  <c r="D59"/>
  <c r="F64"/>
  <c r="F60" s="1"/>
  <c r="H59"/>
  <c r="D60"/>
  <c r="D61"/>
  <c r="H61"/>
  <c r="F62"/>
  <c r="J62"/>
  <c r="D63"/>
  <c r="F63"/>
  <c r="H63"/>
  <c r="J63"/>
  <c r="H64"/>
  <c r="D4" i="38"/>
  <c r="H4" s="1"/>
  <c r="D5"/>
  <c r="F10"/>
  <c r="F7" s="1"/>
  <c r="H5"/>
  <c r="D6"/>
  <c r="H6"/>
  <c r="D7"/>
  <c r="H7"/>
  <c r="D8"/>
  <c r="F8"/>
  <c r="H8"/>
  <c r="J8"/>
  <c r="D9"/>
  <c r="F9"/>
  <c r="H9"/>
  <c r="J9"/>
  <c r="H10"/>
  <c r="J10"/>
  <c r="D19"/>
  <c r="J19" s="1"/>
  <c r="D20"/>
  <c r="F25"/>
  <c r="F22" s="1"/>
  <c r="H20"/>
  <c r="D21"/>
  <c r="H21"/>
  <c r="D22"/>
  <c r="H22"/>
  <c r="D23"/>
  <c r="F23"/>
  <c r="H23"/>
  <c r="J23"/>
  <c r="D24"/>
  <c r="F24"/>
  <c r="H24"/>
  <c r="J24"/>
  <c r="H25"/>
  <c r="J25"/>
  <c r="D43"/>
  <c r="J43" s="1"/>
  <c r="D44"/>
  <c r="F49"/>
  <c r="F45" s="1"/>
  <c r="H44"/>
  <c r="D45"/>
  <c r="H45"/>
  <c r="D46"/>
  <c r="H46"/>
  <c r="D47"/>
  <c r="F47"/>
  <c r="H47"/>
  <c r="J47"/>
  <c r="D48"/>
  <c r="F48"/>
  <c r="H48"/>
  <c r="J48"/>
  <c r="H49"/>
  <c r="J49"/>
  <c r="D58"/>
  <c r="J58" s="1"/>
  <c r="D59"/>
  <c r="F64"/>
  <c r="F61" s="1"/>
  <c r="H59"/>
  <c r="D60"/>
  <c r="H60"/>
  <c r="D61"/>
  <c r="H61"/>
  <c r="D62"/>
  <c r="F62"/>
  <c r="H62"/>
  <c r="J62"/>
  <c r="D63"/>
  <c r="F63"/>
  <c r="H63"/>
  <c r="J63"/>
  <c r="H64"/>
  <c r="J64"/>
  <c r="D5" i="37"/>
  <c r="F10"/>
  <c r="F6" s="1"/>
  <c r="H5"/>
  <c r="D6"/>
  <c r="H6"/>
  <c r="D7"/>
  <c r="H7"/>
  <c r="D8"/>
  <c r="F8"/>
  <c r="H8"/>
  <c r="J8"/>
  <c r="D9"/>
  <c r="F9"/>
  <c r="H9"/>
  <c r="J9"/>
  <c r="H10"/>
  <c r="J10"/>
  <c r="H20"/>
  <c r="H24"/>
  <c r="J24"/>
  <c r="D46"/>
  <c r="J49"/>
  <c r="D58"/>
  <c r="F58" s="1"/>
  <c r="D59"/>
  <c r="F64"/>
  <c r="F59" s="1"/>
  <c r="H59"/>
  <c r="D60"/>
  <c r="H60"/>
  <c r="D61"/>
  <c r="H61"/>
  <c r="D62"/>
  <c r="F62"/>
  <c r="H62"/>
  <c r="J62"/>
  <c r="D63"/>
  <c r="F63"/>
  <c r="H63"/>
  <c r="J63"/>
  <c r="H64"/>
  <c r="J64"/>
  <c r="D4" i="36"/>
  <c r="F4" s="1"/>
  <c r="D5"/>
  <c r="F10"/>
  <c r="F7" s="1"/>
  <c r="H5"/>
  <c r="D6"/>
  <c r="H6"/>
  <c r="D7"/>
  <c r="H7"/>
  <c r="D8"/>
  <c r="F8"/>
  <c r="H8"/>
  <c r="J8"/>
  <c r="D9"/>
  <c r="F9"/>
  <c r="H9"/>
  <c r="J9"/>
  <c r="H10"/>
  <c r="J10"/>
  <c r="D19"/>
  <c r="H19" s="1"/>
  <c r="D20"/>
  <c r="F25"/>
  <c r="F21" s="1"/>
  <c r="H20"/>
  <c r="D21"/>
  <c r="H21"/>
  <c r="D22"/>
  <c r="H22"/>
  <c r="D23"/>
  <c r="F23"/>
  <c r="H23"/>
  <c r="J23"/>
  <c r="D24"/>
  <c r="F24"/>
  <c r="H24"/>
  <c r="J24"/>
  <c r="H25"/>
  <c r="J25"/>
  <c r="D43"/>
  <c r="J43" s="1"/>
  <c r="D44"/>
  <c r="F49"/>
  <c r="F44" s="1"/>
  <c r="H44"/>
  <c r="D45"/>
  <c r="H45"/>
  <c r="D46"/>
  <c r="H46"/>
  <c r="D47"/>
  <c r="F47"/>
  <c r="H47"/>
  <c r="J47"/>
  <c r="D48"/>
  <c r="F48"/>
  <c r="H48"/>
  <c r="J48"/>
  <c r="H49"/>
  <c r="J49"/>
  <c r="D58"/>
  <c r="F58" s="1"/>
  <c r="D59"/>
  <c r="F64"/>
  <c r="F59" s="1"/>
  <c r="H59"/>
  <c r="D60"/>
  <c r="H60"/>
  <c r="D61"/>
  <c r="H61"/>
  <c r="D62"/>
  <c r="F62"/>
  <c r="H62"/>
  <c r="J62"/>
  <c r="D63"/>
  <c r="F63"/>
  <c r="H63"/>
  <c r="J63"/>
  <c r="H64"/>
  <c r="J64"/>
  <c r="D10" i="33"/>
  <c r="J10"/>
  <c r="F72"/>
  <c r="F71"/>
  <c r="H72"/>
  <c r="H71"/>
  <c r="F56"/>
  <c r="F55"/>
  <c r="H31"/>
  <c r="H30"/>
  <c r="F31"/>
  <c r="F30"/>
  <c r="F14"/>
  <c r="F15"/>
  <c r="H70"/>
  <c r="H69"/>
  <c r="H68"/>
  <c r="F73"/>
  <c r="F69"/>
  <c r="F70"/>
  <c r="F68"/>
  <c r="D70"/>
  <c r="D69"/>
  <c r="D68"/>
  <c r="J73"/>
  <c r="J72"/>
  <c r="J71"/>
  <c r="H73"/>
  <c r="D72"/>
  <c r="D71"/>
  <c r="D67"/>
  <c r="J67"/>
  <c r="H67"/>
  <c r="J57"/>
  <c r="J56"/>
  <c r="J55"/>
  <c r="J30"/>
  <c r="J31"/>
  <c r="J32"/>
  <c r="H54"/>
  <c r="H53"/>
  <c r="H52"/>
  <c r="F57"/>
  <c r="F52"/>
  <c r="F53"/>
  <c r="F54"/>
  <c r="H55"/>
  <c r="H56"/>
  <c r="H57"/>
  <c r="D54"/>
  <c r="D53"/>
  <c r="D52"/>
  <c r="D51"/>
  <c r="H51"/>
  <c r="J51"/>
  <c r="F51"/>
  <c r="D55"/>
  <c r="D56"/>
  <c r="D26"/>
  <c r="J26"/>
  <c r="H27"/>
  <c r="H28"/>
  <c r="H29"/>
  <c r="H26"/>
  <c r="F26"/>
  <c r="F32"/>
  <c r="F27"/>
  <c r="F28"/>
  <c r="F29"/>
  <c r="D27"/>
  <c r="D28"/>
  <c r="D29"/>
  <c r="H32"/>
  <c r="D30"/>
  <c r="D31"/>
  <c r="H10"/>
  <c r="F10"/>
  <c r="J14"/>
  <c r="J15"/>
  <c r="J16"/>
  <c r="H11"/>
  <c r="H12"/>
  <c r="H13"/>
  <c r="H14"/>
  <c r="H15"/>
  <c r="H16"/>
  <c r="F16"/>
  <c r="F11"/>
  <c r="F12"/>
  <c r="F13"/>
  <c r="D11"/>
  <c r="D12"/>
  <c r="D13"/>
  <c r="D14"/>
  <c r="D15"/>
  <c r="J58" i="40"/>
  <c r="F67" i="33"/>
  <c r="F59" i="41"/>
  <c r="F58" i="40"/>
  <c r="D58" i="44"/>
  <c r="H58" s="1"/>
  <c r="J63"/>
  <c r="J62"/>
  <c r="H61"/>
  <c r="H49" i="43"/>
  <c r="D48"/>
  <c r="D47"/>
  <c r="D46" i="44"/>
  <c r="F19" i="36"/>
  <c r="F19" i="38"/>
  <c r="J23" i="43"/>
  <c r="H22"/>
  <c r="F25"/>
  <c r="F22" s="1"/>
  <c r="H25"/>
  <c r="D24"/>
  <c r="D23"/>
  <c r="H25" i="40" l="1"/>
  <c r="H20" i="43"/>
  <c r="J25" i="40"/>
  <c r="H48" i="43"/>
  <c r="F45" i="36"/>
  <c r="J64" i="39"/>
  <c r="H60"/>
  <c r="F46" i="36"/>
  <c r="F43" i="38"/>
  <c r="D43" i="44"/>
  <c r="D62" i="39"/>
  <c r="D46"/>
  <c r="H45" i="44"/>
  <c r="F8" i="40"/>
  <c r="H64" i="44"/>
  <c r="F47" i="39"/>
  <c r="H8" i="40"/>
  <c r="F46" i="41"/>
  <c r="F58" i="39"/>
  <c r="F44" i="41"/>
  <c r="D47" i="39"/>
  <c r="H19" i="41"/>
  <c r="J4" i="36"/>
  <c r="H47" i="39"/>
  <c r="H25"/>
  <c r="F25"/>
  <c r="H4" i="36"/>
  <c r="J47" i="39"/>
  <c r="H20"/>
  <c r="F22" i="36"/>
  <c r="D48" i="39"/>
  <c r="D43"/>
  <c r="J43" s="1"/>
  <c r="F60" i="40"/>
  <c r="J8" i="43"/>
  <c r="F59" i="38"/>
  <c r="F21"/>
  <c r="F48" i="39"/>
  <c r="D44"/>
  <c r="H21"/>
  <c r="J4" i="41"/>
  <c r="F9" i="43"/>
  <c r="H21" i="44"/>
  <c r="J4" i="38"/>
  <c r="H48" i="39"/>
  <c r="F49"/>
  <c r="F45" s="1"/>
  <c r="D22"/>
  <c r="J8"/>
  <c r="D62" i="41"/>
  <c r="J47"/>
  <c r="J25"/>
  <c r="H21"/>
  <c r="D9"/>
  <c r="H4"/>
  <c r="H9" i="43"/>
  <c r="D22" i="44"/>
  <c r="J19" i="36"/>
  <c r="J48" i="39"/>
  <c r="H44"/>
  <c r="H22"/>
  <c r="D9"/>
  <c r="D4"/>
  <c r="F4" s="1"/>
  <c r="F61" i="40"/>
  <c r="F62" i="41"/>
  <c r="D48"/>
  <c r="D43"/>
  <c r="H43" s="1"/>
  <c r="D22"/>
  <c r="F9"/>
  <c r="D5"/>
  <c r="J9" i="43"/>
  <c r="F24" i="44"/>
  <c r="H49" i="39"/>
  <c r="D23"/>
  <c r="F9"/>
  <c r="H62" i="41"/>
  <c r="F48"/>
  <c r="D44"/>
  <c r="H9"/>
  <c r="J10" i="43"/>
  <c r="J25" i="44"/>
  <c r="F21" i="37"/>
  <c r="F20"/>
  <c r="F22"/>
  <c r="H4"/>
  <c r="F4"/>
  <c r="J4"/>
  <c r="J47" i="40"/>
  <c r="F22" i="41"/>
  <c r="H58" i="37"/>
  <c r="H46"/>
  <c r="H25"/>
  <c r="D21"/>
  <c r="F7"/>
  <c r="F5" i="38"/>
  <c r="F48" i="40"/>
  <c r="D43"/>
  <c r="H43" s="1"/>
  <c r="D22"/>
  <c r="D61" i="43"/>
  <c r="H63"/>
  <c r="F5" i="36"/>
  <c r="D47" i="37"/>
  <c r="J25"/>
  <c r="H21"/>
  <c r="F61" i="39"/>
  <c r="H48" i="40"/>
  <c r="D44"/>
  <c r="H22"/>
  <c r="F9"/>
  <c r="J62" i="43"/>
  <c r="H45"/>
  <c r="H62"/>
  <c r="F47" i="37"/>
  <c r="D43"/>
  <c r="D22"/>
  <c r="F59" i="39"/>
  <c r="J48" i="40"/>
  <c r="F49"/>
  <c r="D23"/>
  <c r="H9"/>
  <c r="D4"/>
  <c r="H4" s="1"/>
  <c r="F60" i="41"/>
  <c r="F7"/>
  <c r="F63" i="43"/>
  <c r="D60"/>
  <c r="F60" i="36"/>
  <c r="H47" i="37"/>
  <c r="D44"/>
  <c r="H22"/>
  <c r="H43" i="38"/>
  <c r="F6"/>
  <c r="F46" i="39"/>
  <c r="H49" i="40"/>
  <c r="H44"/>
  <c r="F23"/>
  <c r="J9"/>
  <c r="D5"/>
  <c r="H64" i="43"/>
  <c r="D59"/>
  <c r="H58" i="38"/>
  <c r="F6" i="36"/>
  <c r="J47" i="37"/>
  <c r="F49"/>
  <c r="D23"/>
  <c r="D19"/>
  <c r="F5" i="39"/>
  <c r="J49" i="40"/>
  <c r="D45"/>
  <c r="H23"/>
  <c r="H10"/>
  <c r="H5"/>
  <c r="J64" i="43"/>
  <c r="D22"/>
  <c r="F10"/>
  <c r="H46" i="44"/>
  <c r="F58" i="38"/>
  <c r="F60" i="37"/>
  <c r="D48"/>
  <c r="F23"/>
  <c r="J23" i="40"/>
  <c r="J10"/>
  <c r="D6"/>
  <c r="F43" i="41"/>
  <c r="H23" i="43"/>
  <c r="F47" i="44"/>
  <c r="F58"/>
  <c r="F48" i="37"/>
  <c r="H44"/>
  <c r="H23"/>
  <c r="H19" i="38"/>
  <c r="H45" i="40"/>
  <c r="D24"/>
  <c r="D19"/>
  <c r="H19" s="1"/>
  <c r="H6"/>
  <c r="F24" i="43"/>
  <c r="H5"/>
  <c r="H47" i="44"/>
  <c r="H6"/>
  <c r="J58"/>
  <c r="F61" i="36"/>
  <c r="H48" i="37"/>
  <c r="D45"/>
  <c r="J23"/>
  <c r="D46" i="40"/>
  <c r="F24"/>
  <c r="D20"/>
  <c r="D7"/>
  <c r="J19" i="41"/>
  <c r="H24" i="43"/>
  <c r="D6"/>
  <c r="J49" i="44"/>
  <c r="D9"/>
  <c r="F20" i="41"/>
  <c r="J58" i="37"/>
  <c r="J48"/>
  <c r="D24"/>
  <c r="D20"/>
  <c r="H46" i="40"/>
  <c r="H24"/>
  <c r="F25"/>
  <c r="F22" s="1"/>
  <c r="H7"/>
  <c r="F49" i="43"/>
  <c r="F46" s="1"/>
  <c r="H6"/>
  <c r="H60" i="44"/>
  <c r="H10"/>
  <c r="F20" i="43"/>
  <c r="H49" i="37"/>
  <c r="F24"/>
  <c r="F47" i="40"/>
  <c r="J24"/>
  <c r="D8"/>
  <c r="D46" i="43"/>
  <c r="F8"/>
  <c r="D61" i="44"/>
  <c r="J10"/>
  <c r="F6" i="40"/>
  <c r="F5"/>
  <c r="F7"/>
  <c r="J58" i="36"/>
  <c r="H43"/>
  <c r="F5" i="37"/>
  <c r="H19" i="39"/>
  <c r="J43" i="40"/>
  <c r="H44" i="41"/>
  <c r="F47" i="43"/>
  <c r="J25"/>
  <c r="H62" i="44"/>
  <c r="F48"/>
  <c r="F49"/>
  <c r="F23"/>
  <c r="D8"/>
  <c r="F43" i="36"/>
  <c r="F61" i="37"/>
  <c r="F46" i="38"/>
  <c r="F20"/>
  <c r="J23" i="39"/>
  <c r="D20"/>
  <c r="D47" i="40"/>
  <c r="H61" i="41"/>
  <c r="D58"/>
  <c r="D46"/>
  <c r="F6"/>
  <c r="H61" i="43"/>
  <c r="H47"/>
  <c r="D43"/>
  <c r="D19"/>
  <c r="D7"/>
  <c r="D4"/>
  <c r="D63" i="44"/>
  <c r="H48"/>
  <c r="H23"/>
  <c r="F8"/>
  <c r="F21" i="43"/>
  <c r="F60" i="38"/>
  <c r="F44"/>
  <c r="F4" i="40"/>
  <c r="D62" i="43"/>
  <c r="J47"/>
  <c r="H7"/>
  <c r="F63" i="44"/>
  <c r="J48"/>
  <c r="D45"/>
  <c r="J23"/>
  <c r="D20"/>
  <c r="H8"/>
  <c r="D5"/>
  <c r="F7" i="39"/>
  <c r="F62" i="43"/>
  <c r="F48"/>
  <c r="D44"/>
  <c r="D20"/>
  <c r="D8"/>
  <c r="H63" i="44"/>
  <c r="H49"/>
  <c r="D24"/>
  <c r="F25"/>
  <c r="J8"/>
  <c r="F10"/>
  <c r="F20" i="36"/>
  <c r="J24" i="39"/>
  <c r="F46" i="40"/>
  <c r="J8"/>
  <c r="J62" i="41"/>
  <c r="D63" i="43"/>
  <c r="J48"/>
  <c r="D21"/>
  <c r="H8"/>
  <c r="D5"/>
  <c r="J64" i="44"/>
  <c r="D59"/>
  <c r="H24"/>
  <c r="H20"/>
  <c r="F9"/>
  <c r="F64"/>
  <c r="J49" i="43"/>
  <c r="H44"/>
  <c r="H59" i="44"/>
  <c r="J24"/>
  <c r="D21"/>
  <c r="H9"/>
  <c r="H5"/>
  <c r="J63" i="43"/>
  <c r="F64"/>
  <c r="D45"/>
  <c r="F23"/>
  <c r="D9"/>
  <c r="D58"/>
  <c r="D60" i="44"/>
  <c r="D47"/>
  <c r="H25"/>
  <c r="J9"/>
  <c r="D6"/>
  <c r="H44"/>
  <c r="F45" i="43"/>
  <c r="H58" i="36"/>
  <c r="F4" i="38"/>
  <c r="H58" i="39"/>
  <c r="H43"/>
  <c r="J19"/>
  <c r="J4"/>
  <c r="D62" i="44"/>
  <c r="J47"/>
  <c r="H22"/>
  <c r="D19"/>
  <c r="D7"/>
  <c r="D4"/>
  <c r="J24" i="43"/>
  <c r="D48" i="44"/>
  <c r="H4" i="39" l="1"/>
  <c r="J43" i="41"/>
  <c r="J43" i="44"/>
  <c r="H43"/>
  <c r="F43"/>
  <c r="F43" i="39"/>
  <c r="F44"/>
  <c r="F22"/>
  <c r="F20"/>
  <c r="F21"/>
  <c r="F21" i="40"/>
  <c r="F44"/>
  <c r="F45"/>
  <c r="F45" i="37"/>
  <c r="F46"/>
  <c r="F44"/>
  <c r="F6" i="43"/>
  <c r="F5"/>
  <c r="F20" i="40"/>
  <c r="H19" i="37"/>
  <c r="F19"/>
  <c r="J19"/>
  <c r="F43" i="40"/>
  <c r="J4"/>
  <c r="F44" i="43"/>
  <c r="F43" i="37"/>
  <c r="H43"/>
  <c r="J43"/>
  <c r="J19" i="40"/>
  <c r="F19"/>
  <c r="F7" i="43"/>
  <c r="F46" i="44"/>
  <c r="F45"/>
  <c r="F44"/>
  <c r="F59"/>
  <c r="F61"/>
  <c r="F60"/>
  <c r="J58" i="41"/>
  <c r="H58"/>
  <c r="F58"/>
  <c r="H4" i="43"/>
  <c r="F4"/>
  <c r="J4"/>
  <c r="F20" i="44"/>
  <c r="F21"/>
  <c r="F22"/>
  <c r="F6"/>
  <c r="F5"/>
  <c r="F7"/>
  <c r="F60" i="43"/>
  <c r="F61"/>
  <c r="F59"/>
  <c r="J43"/>
  <c r="H43"/>
  <c r="F43"/>
  <c r="J19" i="44"/>
  <c r="H19"/>
  <c r="F19"/>
  <c r="J4"/>
  <c r="H4"/>
  <c r="F4"/>
  <c r="J19" i="43"/>
  <c r="F19"/>
  <c r="H19"/>
  <c r="H58"/>
  <c r="J58"/>
  <c r="F58"/>
</calcChain>
</file>

<file path=xl/sharedStrings.xml><?xml version="1.0" encoding="utf-8"?>
<sst xmlns="http://schemas.openxmlformats.org/spreadsheetml/2006/main" count="2135" uniqueCount="68">
  <si>
    <t>5x10</t>
  </si>
  <si>
    <t>-</t>
  </si>
  <si>
    <t>Guggolás</t>
  </si>
  <si>
    <t>Fekvenyomás</t>
  </si>
  <si>
    <t>Felhúzás</t>
  </si>
  <si>
    <t>Nyomás nyak mögül</t>
  </si>
  <si>
    <t>1RM</t>
  </si>
  <si>
    <t>Súly</t>
  </si>
  <si>
    <t>Ismétlés</t>
  </si>
  <si>
    <t>1. hét</t>
  </si>
  <si>
    <t>2. hét</t>
  </si>
  <si>
    <t>3. hét</t>
  </si>
  <si>
    <t>Gyakorlat</t>
  </si>
  <si>
    <t>5+</t>
  </si>
  <si>
    <t>3+</t>
  </si>
  <si>
    <t>1+</t>
  </si>
  <si>
    <t>2x12</t>
  </si>
  <si>
    <t>2x5</t>
  </si>
  <si>
    <t>Hétfő</t>
  </si>
  <si>
    <t>Kedd</t>
  </si>
  <si>
    <t>Szerda</t>
  </si>
  <si>
    <t>Pihenő</t>
  </si>
  <si>
    <t>4. hét (visszavétel)</t>
  </si>
  <si>
    <t>Egylábas mély lábtoló</t>
  </si>
  <si>
    <t>3x10-10</t>
  </si>
  <si>
    <t>Farizom-combhajlító gyakorlat</t>
  </si>
  <si>
    <t>Korrekciós és nyújtó gyakorlatok</t>
  </si>
  <si>
    <t>3x12</t>
  </si>
  <si>
    <t>Tolódzkodás</t>
  </si>
  <si>
    <t>2x8</t>
  </si>
  <si>
    <t>2x10</t>
  </si>
  <si>
    <t>Csütörtök</t>
  </si>
  <si>
    <t>1x8</t>
  </si>
  <si>
    <t>Széles fogású húzódzkodás</t>
  </si>
  <si>
    <t>Evezés kézisúllyal</t>
  </si>
  <si>
    <t>1x12-12</t>
  </si>
  <si>
    <t>Húzódzkodás szupinált fogással</t>
  </si>
  <si>
    <t>Oldalemelés</t>
  </si>
  <si>
    <t>Oldalemelés kalapács fogással</t>
  </si>
  <si>
    <t>Oldalemelés döntött törzzsel</t>
  </si>
  <si>
    <t>Péntek</t>
  </si>
  <si>
    <t>Szombat és vasárnap</t>
  </si>
  <si>
    <t>2x20-25</t>
  </si>
  <si>
    <t>Fekvenyomás ferdepadon</t>
  </si>
  <si>
    <t>1x15</t>
  </si>
  <si>
    <t>V-rudas lenyomás</t>
  </si>
  <si>
    <t>Könyökfeszítés fej fölött</t>
  </si>
  <si>
    <t>Fekvenyomás szűk fogással</t>
  </si>
  <si>
    <t>Csípőemeléses lábemelés</t>
  </si>
  <si>
    <t>5x5</t>
  </si>
  <si>
    <t>5x8</t>
  </si>
  <si>
    <t>3x10</t>
  </si>
  <si>
    <t>Hasprés</t>
  </si>
  <si>
    <t>Készségszintű
súlyok</t>
  </si>
  <si>
    <t>Norma szerint</t>
  </si>
  <si>
    <t>Könnyű
súlyok</t>
  </si>
  <si>
    <t>Felülés súllyal</t>
  </si>
  <si>
    <t>Pendlay evezés (deficitből)</t>
  </si>
  <si>
    <t>Román felhúzás (Nicu Vlad féle)</t>
  </si>
  <si>
    <t>Könyökhajlítás Scott-padon kézisúllyal</t>
  </si>
  <si>
    <t>2x12-12</t>
  </si>
  <si>
    <t>1x6</t>
  </si>
  <si>
    <t>Fekvenyomás kézisúllyal</t>
  </si>
  <si>
    <t>Súly / ismétlés</t>
  </si>
  <si>
    <t>Térdfeszítés gépen</t>
  </si>
  <si>
    <t>Térdhajlítás</t>
  </si>
  <si>
    <t>Korrekciós gyakorlat(ok)</t>
  </si>
  <si>
    <t>Nyújtás(ok)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</si>
</sst>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8"/>
      <name val="Verdana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sz val="11"/>
      <color indexed="9"/>
      <name val="Calibri"/>
      <family val="2"/>
    </font>
    <font>
      <sz val="10"/>
      <name val="Arial"/>
      <family val="2"/>
      <charset val="238"/>
    </font>
    <font>
      <b/>
      <sz val="12"/>
      <color theme="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80">
    <xf numFmtId="0" fontId="0" fillId="0" borderId="0" xfId="0"/>
    <xf numFmtId="0" fontId="3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4" borderId="19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24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5" fillId="4" borderId="2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2" fillId="4" borderId="2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5" borderId="14" xfId="0" applyFont="1" applyFill="1" applyBorder="1" applyAlignment="1">
      <alignment vertical="center"/>
    </xf>
    <xf numFmtId="1" fontId="3" fillId="0" borderId="8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Border="1" applyAlignment="1">
      <alignment horizontal="center" vertical="center"/>
    </xf>
    <xf numFmtId="0" fontId="15" fillId="7" borderId="0" xfId="0" applyFont="1" applyFill="1" applyAlignment="1">
      <alignment vertical="center"/>
    </xf>
    <xf numFmtId="1" fontId="2" fillId="7" borderId="0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textRotation="90"/>
    </xf>
    <xf numFmtId="0" fontId="2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center" vertical="center" textRotation="90"/>
    </xf>
    <xf numFmtId="0" fontId="3" fillId="7" borderId="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/>
    </xf>
    <xf numFmtId="49" fontId="11" fillId="7" borderId="0" xfId="0" applyNumberFormat="1" applyFont="1" applyFill="1" applyBorder="1" applyAlignment="1">
      <alignment horizontal="center" vertical="center"/>
    </xf>
    <xf numFmtId="164" fontId="12" fillId="7" borderId="0" xfId="0" applyNumberFormat="1" applyFont="1" applyFill="1" applyBorder="1" applyAlignment="1">
      <alignment horizontal="center" vertical="center"/>
    </xf>
    <xf numFmtId="1" fontId="12" fillId="7" borderId="0" xfId="0" applyNumberFormat="1" applyFont="1" applyFill="1" applyBorder="1" applyAlignment="1">
      <alignment horizontal="center" vertical="center"/>
    </xf>
    <xf numFmtId="2" fontId="14" fillId="7" borderId="0" xfId="0" applyNumberFormat="1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/>
    </xf>
    <xf numFmtId="0" fontId="6" fillId="8" borderId="45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47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46" xfId="0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0" fillId="6" borderId="34" xfId="0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 textRotation="90" wrapText="1"/>
    </xf>
    <xf numFmtId="1" fontId="3" fillId="0" borderId="6" xfId="0" applyNumberFormat="1" applyFont="1" applyFill="1" applyBorder="1" applyAlignment="1">
      <alignment horizontal="center" vertical="center" textRotation="90"/>
    </xf>
    <xf numFmtId="1" fontId="3" fillId="0" borderId="36" xfId="0" applyNumberFormat="1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 textRotation="90" wrapText="1"/>
    </xf>
    <xf numFmtId="1" fontId="3" fillId="0" borderId="36" xfId="0" applyNumberFormat="1" applyFont="1" applyFill="1" applyBorder="1" applyAlignment="1">
      <alignment horizontal="center" vertical="center" textRotation="90" wrapText="1"/>
    </xf>
    <xf numFmtId="0" fontId="8" fillId="3" borderId="32" xfId="0" applyFont="1" applyFill="1" applyBorder="1" applyAlignment="1">
      <alignment horizontal="center" vertical="center" textRotation="90"/>
    </xf>
    <xf numFmtId="0" fontId="8" fillId="3" borderId="33" xfId="0" applyFont="1" applyFill="1" applyBorder="1" applyAlignment="1">
      <alignment horizontal="center" vertical="center" textRotation="90"/>
    </xf>
    <xf numFmtId="0" fontId="8" fillId="3" borderId="34" xfId="0" applyFont="1" applyFill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textRotation="90"/>
    </xf>
    <xf numFmtId="0" fontId="2" fillId="2" borderId="32" xfId="0" applyFont="1" applyFill="1" applyBorder="1" applyAlignment="1">
      <alignment horizontal="center" vertical="center"/>
    </xf>
    <xf numFmtId="0" fontId="0" fillId="2" borderId="34" xfId="0" applyFill="1" applyBorder="1" applyAlignment="1">
      <alignment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vertical="center"/>
    </xf>
    <xf numFmtId="0" fontId="9" fillId="3" borderId="34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1"/>
    </xf>
    <xf numFmtId="0" fontId="3" fillId="0" borderId="33" xfId="0" applyFont="1" applyBorder="1" applyAlignment="1">
      <alignment horizontal="center" vertical="center" textRotation="1"/>
    </xf>
    <xf numFmtId="0" fontId="3" fillId="0" borderId="34" xfId="0" applyFont="1" applyBorder="1" applyAlignment="1">
      <alignment horizontal="center" vertical="center" textRotation="1"/>
    </xf>
    <xf numFmtId="0" fontId="8" fillId="3" borderId="32" xfId="0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 textRotation="90" wrapText="1"/>
    </xf>
    <xf numFmtId="1" fontId="3" fillId="0" borderId="33" xfId="0" applyNumberFormat="1" applyFont="1" applyFill="1" applyBorder="1" applyAlignment="1">
      <alignment horizontal="center" vertical="center" textRotation="90" wrapText="1"/>
    </xf>
    <xf numFmtId="1" fontId="3" fillId="0" borderId="34" xfId="0" applyNumberFormat="1" applyFont="1" applyFill="1" applyBorder="1" applyAlignment="1">
      <alignment horizontal="center" vertical="center" textRotation="90" wrapText="1"/>
    </xf>
    <xf numFmtId="0" fontId="2" fillId="4" borderId="29" xfId="0" applyFont="1" applyFill="1" applyBorder="1" applyAlignment="1">
      <alignment vertical="center"/>
    </xf>
    <xf numFmtId="0" fontId="2" fillId="4" borderId="49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8AC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04"/>
  <sheetViews>
    <sheetView tabSelected="1" zoomScaleNormal="145" workbookViewId="0"/>
  </sheetViews>
  <sheetFormatPr defaultColWidth="8.85546875" defaultRowHeight="15.95" customHeight="1"/>
  <cols>
    <col min="1" max="1" width="2.7109375" style="4" customWidth="1"/>
    <col min="2" max="2" width="34.7109375" style="4" customWidth="1"/>
    <col min="3" max="10" width="9.28515625" style="4" customWidth="1"/>
    <col min="11" max="16384" width="8.85546875" style="4"/>
  </cols>
  <sheetData>
    <row r="1" spans="1:70" ht="15.95" customHeight="1" thickBot="1">
      <c r="A1" s="76"/>
      <c r="B1" s="83" t="s">
        <v>12</v>
      </c>
      <c r="C1" s="125" t="s">
        <v>63</v>
      </c>
      <c r="D1" s="126"/>
      <c r="E1" s="84" t="s">
        <v>6</v>
      </c>
      <c r="F1" s="121"/>
      <c r="G1" s="121"/>
      <c r="H1" s="121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</row>
    <row r="2" spans="1:70" ht="15.95" customHeight="1">
      <c r="A2" s="76"/>
      <c r="B2" s="98" t="s">
        <v>2</v>
      </c>
      <c r="C2" s="89">
        <v>100</v>
      </c>
      <c r="D2" s="90">
        <v>5</v>
      </c>
      <c r="E2" s="95">
        <f>(C2)/(1.0278-(0.0278*D2))</f>
        <v>112.51125112511251</v>
      </c>
      <c r="F2" s="85"/>
      <c r="G2" s="85"/>
      <c r="H2" s="85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</row>
    <row r="3" spans="1:70" ht="15.95" customHeight="1">
      <c r="A3" s="76"/>
      <c r="B3" s="99" t="s">
        <v>3</v>
      </c>
      <c r="C3" s="91">
        <v>100</v>
      </c>
      <c r="D3" s="92">
        <v>5</v>
      </c>
      <c r="E3" s="96">
        <f>(C3)/(1.0278-(0.0278*D3))</f>
        <v>112.51125112511251</v>
      </c>
      <c r="F3" s="86"/>
      <c r="G3" s="87"/>
      <c r="H3" s="88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</row>
    <row r="4" spans="1:70" ht="15.95" customHeight="1">
      <c r="A4" s="76"/>
      <c r="B4" s="100" t="s">
        <v>4</v>
      </c>
      <c r="C4" s="91">
        <v>100</v>
      </c>
      <c r="D4" s="92">
        <v>5</v>
      </c>
      <c r="E4" s="96">
        <f>(C4)/(1.0278-(0.0278*D4))</f>
        <v>112.51125112511251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</row>
    <row r="5" spans="1:70" ht="15.95" customHeight="1" thickBot="1">
      <c r="A5" s="76"/>
      <c r="B5" s="101" t="s">
        <v>5</v>
      </c>
      <c r="C5" s="93">
        <v>100</v>
      </c>
      <c r="D5" s="94">
        <v>5</v>
      </c>
      <c r="E5" s="97">
        <f>(C5)/(1.0278-(0.0278*D5))</f>
        <v>112.51125112511251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</row>
    <row r="6" spans="1:70" ht="15.95" customHeight="1" thickBot="1">
      <c r="A6" s="76"/>
      <c r="B6" s="75"/>
      <c r="C6" s="75"/>
      <c r="D6" s="75"/>
      <c r="E6" s="75"/>
      <c r="F6" s="77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</row>
    <row r="7" spans="1:70" ht="15.95" customHeight="1" thickBot="1">
      <c r="A7" s="147"/>
      <c r="B7" s="119" t="s">
        <v>12</v>
      </c>
      <c r="C7" s="149" t="s">
        <v>9</v>
      </c>
      <c r="D7" s="150"/>
      <c r="E7" s="118" t="s">
        <v>10</v>
      </c>
      <c r="F7" s="117"/>
      <c r="G7" s="118" t="s">
        <v>11</v>
      </c>
      <c r="H7" s="117"/>
      <c r="I7" s="116" t="s">
        <v>22</v>
      </c>
      <c r="J7" s="117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</row>
    <row r="8" spans="1:70" ht="15.95" customHeight="1" thickBot="1">
      <c r="A8" s="148"/>
      <c r="B8" s="120"/>
      <c r="C8" s="114" t="s">
        <v>8</v>
      </c>
      <c r="D8" s="115" t="s">
        <v>7</v>
      </c>
      <c r="E8" s="7" t="s">
        <v>8</v>
      </c>
      <c r="F8" s="8" t="s">
        <v>7</v>
      </c>
      <c r="G8" s="7" t="s">
        <v>8</v>
      </c>
      <c r="H8" s="8" t="s">
        <v>7</v>
      </c>
      <c r="I8" s="9" t="s">
        <v>8</v>
      </c>
      <c r="J8" s="8" t="s">
        <v>7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</row>
    <row r="9" spans="1:70" ht="15.95" customHeight="1">
      <c r="A9" s="132" t="s">
        <v>18</v>
      </c>
      <c r="B9" s="134" t="s">
        <v>2</v>
      </c>
      <c r="C9" s="10" t="s">
        <v>16</v>
      </c>
      <c r="D9" s="11">
        <v>20</v>
      </c>
      <c r="E9" s="10" t="s">
        <v>16</v>
      </c>
      <c r="F9" s="11">
        <v>20</v>
      </c>
      <c r="G9" s="10" t="s">
        <v>16</v>
      </c>
      <c r="H9" s="11">
        <v>20</v>
      </c>
      <c r="I9" s="10" t="s">
        <v>16</v>
      </c>
      <c r="J9" s="11">
        <v>20</v>
      </c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</row>
    <row r="10" spans="1:70" ht="15.95" customHeight="1">
      <c r="A10" s="151"/>
      <c r="B10" s="135"/>
      <c r="C10" s="12">
        <v>8</v>
      </c>
      <c r="D10" s="13">
        <f>(D16/0.85*0.25)</f>
        <v>25.315031503150315</v>
      </c>
      <c r="E10" s="12">
        <v>8</v>
      </c>
      <c r="F10" s="13">
        <f>D10</f>
        <v>25.315031503150315</v>
      </c>
      <c r="G10" s="12">
        <v>8</v>
      </c>
      <c r="H10" s="13">
        <f>D10</f>
        <v>25.315031503150315</v>
      </c>
      <c r="I10" s="12">
        <v>8</v>
      </c>
      <c r="J10" s="13">
        <f>D10</f>
        <v>25.315031503150315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</row>
    <row r="11" spans="1:70" ht="15.95" customHeight="1">
      <c r="A11" s="151"/>
      <c r="B11" s="135"/>
      <c r="C11" s="14">
        <v>5</v>
      </c>
      <c r="D11" s="13">
        <f>(D16/0.85*0.4)</f>
        <v>40.504050405040509</v>
      </c>
      <c r="E11" s="14">
        <v>5</v>
      </c>
      <c r="F11" s="13">
        <f>(F16/0.9*0.4)</f>
        <v>40.504050405040509</v>
      </c>
      <c r="G11" s="14">
        <v>5</v>
      </c>
      <c r="H11" s="13">
        <f>(D16/0.85*0.4)</f>
        <v>40.504050405040509</v>
      </c>
      <c r="I11" s="14" t="s">
        <v>1</v>
      </c>
      <c r="J11" s="13" t="s">
        <v>1</v>
      </c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</row>
    <row r="12" spans="1:70" ht="15.95" customHeight="1">
      <c r="A12" s="151"/>
      <c r="B12" s="135"/>
      <c r="C12" s="14">
        <v>5</v>
      </c>
      <c r="D12" s="13">
        <f>(D16/0.85*0.475)</f>
        <v>48.098559855985599</v>
      </c>
      <c r="E12" s="14">
        <v>5</v>
      </c>
      <c r="F12" s="13">
        <f>(F16/0.9*0.5)</f>
        <v>50.630063006300631</v>
      </c>
      <c r="G12" s="14">
        <v>5</v>
      </c>
      <c r="H12" s="13">
        <f>(D16/0.85*0.55)</f>
        <v>55.693069306930695</v>
      </c>
      <c r="I12" s="14" t="s">
        <v>1</v>
      </c>
      <c r="J12" s="13" t="s">
        <v>1</v>
      </c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</row>
    <row r="13" spans="1:70" ht="15.95" customHeight="1" thickBot="1">
      <c r="A13" s="151"/>
      <c r="B13" s="135"/>
      <c r="C13" s="15">
        <v>3</v>
      </c>
      <c r="D13" s="16">
        <f>(D16/0.85*0.55)</f>
        <v>55.693069306930695</v>
      </c>
      <c r="E13" s="17">
        <v>3</v>
      </c>
      <c r="F13" s="16">
        <f>(F16/0.9*0.6)</f>
        <v>60.756075607560753</v>
      </c>
      <c r="G13" s="17">
        <v>3</v>
      </c>
      <c r="H13" s="16">
        <f>(D16/0.85*0.65)</f>
        <v>65.819081908190824</v>
      </c>
      <c r="I13" s="15" t="s">
        <v>1</v>
      </c>
      <c r="J13" s="18" t="s">
        <v>1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</row>
    <row r="14" spans="1:70" ht="15.95" customHeight="1">
      <c r="A14" s="151"/>
      <c r="B14" s="135"/>
      <c r="C14" s="48">
        <v>5</v>
      </c>
      <c r="D14" s="49">
        <f>(D16/0.85*0.65)</f>
        <v>65.819081908190824</v>
      </c>
      <c r="E14" s="48">
        <v>3</v>
      </c>
      <c r="F14" s="49">
        <f>(D16/0.85*0.7)</f>
        <v>70.882088208820875</v>
      </c>
      <c r="G14" s="48">
        <v>5</v>
      </c>
      <c r="H14" s="49">
        <f>(D16/0.85*0.75)</f>
        <v>75.945094509450939</v>
      </c>
      <c r="I14" s="48">
        <v>5</v>
      </c>
      <c r="J14" s="49">
        <f>(D16/0.85*0.4)</f>
        <v>40.504050405040509</v>
      </c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</row>
    <row r="15" spans="1:70" ht="15.95" customHeight="1">
      <c r="A15" s="151"/>
      <c r="B15" s="135"/>
      <c r="C15" s="50">
        <v>5</v>
      </c>
      <c r="D15" s="51">
        <f>(D16/0.85*0.75)</f>
        <v>75.945094509450939</v>
      </c>
      <c r="E15" s="50">
        <v>3</v>
      </c>
      <c r="F15" s="51">
        <f>(D16/0.85*0.8)</f>
        <v>81.008100810081018</v>
      </c>
      <c r="G15" s="50">
        <v>3</v>
      </c>
      <c r="H15" s="51">
        <f>(D16/0.85*0.85)</f>
        <v>86.071107110711068</v>
      </c>
      <c r="I15" s="50">
        <v>5</v>
      </c>
      <c r="J15" s="51">
        <f>(D16/0.85*0.5)</f>
        <v>50.630063006300631</v>
      </c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</row>
    <row r="16" spans="1:70" ht="15.95" customHeight="1" thickBot="1">
      <c r="A16" s="151"/>
      <c r="B16" s="136"/>
      <c r="C16" s="52" t="s">
        <v>13</v>
      </c>
      <c r="D16" s="53">
        <f>(E2*0.9*0.85)</f>
        <v>86.071107110711068</v>
      </c>
      <c r="E16" s="52" t="s">
        <v>14</v>
      </c>
      <c r="F16" s="53">
        <f>(D16/0.85*0.9)</f>
        <v>91.134113411341133</v>
      </c>
      <c r="G16" s="52" t="s">
        <v>15</v>
      </c>
      <c r="H16" s="53">
        <f>(D16/0.85*0.95)</f>
        <v>96.197119711971197</v>
      </c>
      <c r="I16" s="54">
        <v>5</v>
      </c>
      <c r="J16" s="53">
        <f>(D16/0.85*0.6)</f>
        <v>60.756075607560753</v>
      </c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</row>
    <row r="17" spans="1:69" ht="15.95" customHeight="1">
      <c r="A17" s="151"/>
      <c r="B17" s="47" t="s">
        <v>23</v>
      </c>
      <c r="C17" s="160" t="s">
        <v>24</v>
      </c>
      <c r="D17" s="162" t="s">
        <v>53</v>
      </c>
      <c r="E17" s="160" t="s">
        <v>24</v>
      </c>
      <c r="F17" s="162" t="s">
        <v>53</v>
      </c>
      <c r="G17" s="160" t="s">
        <v>24</v>
      </c>
      <c r="H17" s="162" t="s">
        <v>53</v>
      </c>
      <c r="I17" s="160" t="s">
        <v>24</v>
      </c>
      <c r="J17" s="162" t="s">
        <v>55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</row>
    <row r="18" spans="1:69" ht="15.95" customHeight="1">
      <c r="A18" s="151"/>
      <c r="B18" s="21" t="s">
        <v>64</v>
      </c>
      <c r="C18" s="161" t="s">
        <v>16</v>
      </c>
      <c r="D18" s="163"/>
      <c r="E18" s="161" t="s">
        <v>16</v>
      </c>
      <c r="F18" s="163"/>
      <c r="G18" s="161" t="s">
        <v>16</v>
      </c>
      <c r="H18" s="163"/>
      <c r="I18" s="161" t="s">
        <v>16</v>
      </c>
      <c r="J18" s="163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</row>
    <row r="19" spans="1:69" ht="15.95" customHeight="1">
      <c r="A19" s="151"/>
      <c r="B19" s="21" t="s">
        <v>25</v>
      </c>
      <c r="C19" s="161" t="s">
        <v>51</v>
      </c>
      <c r="D19" s="163"/>
      <c r="E19" s="161" t="s">
        <v>51</v>
      </c>
      <c r="F19" s="163"/>
      <c r="G19" s="161" t="s">
        <v>51</v>
      </c>
      <c r="H19" s="163"/>
      <c r="I19" s="161" t="s">
        <v>51</v>
      </c>
      <c r="J19" s="163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</row>
    <row r="20" spans="1:69" ht="15.95" customHeight="1">
      <c r="A20" s="151"/>
      <c r="B20" s="21" t="s">
        <v>65</v>
      </c>
      <c r="C20" s="161" t="s">
        <v>16</v>
      </c>
      <c r="D20" s="163"/>
      <c r="E20" s="161" t="s">
        <v>16</v>
      </c>
      <c r="F20" s="163"/>
      <c r="G20" s="161" t="s">
        <v>16</v>
      </c>
      <c r="H20" s="163"/>
      <c r="I20" s="161" t="s">
        <v>16</v>
      </c>
      <c r="J20" s="163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</row>
    <row r="21" spans="1:69" ht="15.95" customHeight="1">
      <c r="A21" s="151"/>
      <c r="B21" s="166" t="s">
        <v>48</v>
      </c>
      <c r="C21" s="167" t="s">
        <v>49</v>
      </c>
      <c r="D21" s="163"/>
      <c r="E21" s="167" t="s">
        <v>49</v>
      </c>
      <c r="F21" s="163"/>
      <c r="G21" s="167" t="s">
        <v>49</v>
      </c>
      <c r="H21" s="163"/>
      <c r="I21" s="167" t="s">
        <v>49</v>
      </c>
      <c r="J21" s="163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</row>
    <row r="22" spans="1:69" ht="15.95" customHeight="1" thickBot="1">
      <c r="A22" s="151"/>
      <c r="B22" s="165" t="s">
        <v>66</v>
      </c>
      <c r="C22" s="159" t="s">
        <v>29</v>
      </c>
      <c r="D22" s="164"/>
      <c r="E22" s="159" t="s">
        <v>29</v>
      </c>
      <c r="F22" s="164"/>
      <c r="G22" s="159" t="s">
        <v>29</v>
      </c>
      <c r="H22" s="164"/>
      <c r="I22" s="159" t="s">
        <v>29</v>
      </c>
      <c r="J22" s="16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</row>
    <row r="23" spans="1:69" ht="15.95" customHeight="1" thickBot="1">
      <c r="A23" s="152"/>
      <c r="B23" s="24" t="s">
        <v>67</v>
      </c>
      <c r="C23" s="127"/>
      <c r="D23" s="128"/>
      <c r="E23" s="127"/>
      <c r="F23" s="128"/>
      <c r="G23" s="127"/>
      <c r="H23" s="128"/>
      <c r="I23" s="127"/>
      <c r="J23" s="128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</row>
    <row r="24" spans="1:69" ht="15.95" customHeight="1" thickBot="1">
      <c r="A24" s="78"/>
      <c r="B24" s="79"/>
      <c r="C24" s="75"/>
      <c r="D24" s="77"/>
      <c r="E24" s="75"/>
      <c r="F24" s="75"/>
      <c r="G24" s="75"/>
      <c r="H24" s="75"/>
      <c r="I24" s="75"/>
      <c r="J24" s="75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</row>
    <row r="25" spans="1:69" ht="15.95" customHeight="1">
      <c r="A25" s="131" t="s">
        <v>19</v>
      </c>
      <c r="B25" s="134" t="s">
        <v>3</v>
      </c>
      <c r="C25" s="20" t="s">
        <v>16</v>
      </c>
      <c r="D25" s="11">
        <v>20</v>
      </c>
      <c r="E25" s="20" t="s">
        <v>16</v>
      </c>
      <c r="F25" s="11">
        <v>20</v>
      </c>
      <c r="G25" s="20" t="s">
        <v>16</v>
      </c>
      <c r="H25" s="11">
        <v>20</v>
      </c>
      <c r="I25" s="20" t="s">
        <v>16</v>
      </c>
      <c r="J25" s="11">
        <v>20</v>
      </c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</row>
    <row r="26" spans="1:69" ht="15.95" customHeight="1">
      <c r="A26" s="132"/>
      <c r="B26" s="135"/>
      <c r="C26" s="22" t="s">
        <v>17</v>
      </c>
      <c r="D26" s="13">
        <f>(D32/0.85*0.3)</f>
        <v>30.378037803780376</v>
      </c>
      <c r="E26" s="22" t="s">
        <v>17</v>
      </c>
      <c r="F26" s="13">
        <f>D26</f>
        <v>30.378037803780376</v>
      </c>
      <c r="G26" s="22" t="s">
        <v>17</v>
      </c>
      <c r="H26" s="13">
        <f>D26</f>
        <v>30.378037803780376</v>
      </c>
      <c r="I26" s="22" t="s">
        <v>17</v>
      </c>
      <c r="J26" s="13">
        <f>D26</f>
        <v>30.378037803780376</v>
      </c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</row>
    <row r="27" spans="1:69" ht="15.95" customHeight="1">
      <c r="A27" s="132"/>
      <c r="B27" s="135"/>
      <c r="C27" s="26">
        <v>5</v>
      </c>
      <c r="D27" s="13">
        <f>(D32/0.85*0.4)</f>
        <v>40.504050405040509</v>
      </c>
      <c r="E27" s="26">
        <v>5</v>
      </c>
      <c r="F27" s="13">
        <f>(F32/0.9*0.4)</f>
        <v>40.504050405040509</v>
      </c>
      <c r="G27" s="26">
        <v>5</v>
      </c>
      <c r="H27" s="13">
        <f>(D32/0.85*0.4)</f>
        <v>40.504050405040509</v>
      </c>
      <c r="I27" s="26" t="s">
        <v>1</v>
      </c>
      <c r="J27" s="27" t="s">
        <v>1</v>
      </c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</row>
    <row r="28" spans="1:69" ht="15.95" customHeight="1">
      <c r="A28" s="132"/>
      <c r="B28" s="135"/>
      <c r="C28" s="26">
        <v>5</v>
      </c>
      <c r="D28" s="13">
        <f>(D32/0.85*0.475)</f>
        <v>48.098559855985599</v>
      </c>
      <c r="E28" s="26">
        <v>5</v>
      </c>
      <c r="F28" s="13">
        <f>(F32/0.9*0.5)</f>
        <v>50.630063006300631</v>
      </c>
      <c r="G28" s="26">
        <v>5</v>
      </c>
      <c r="H28" s="13">
        <f>(D32/0.85*0.55)</f>
        <v>55.693069306930695</v>
      </c>
      <c r="I28" s="26" t="s">
        <v>1</v>
      </c>
      <c r="J28" s="27" t="s">
        <v>1</v>
      </c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</row>
    <row r="29" spans="1:69" ht="15.95" customHeight="1" thickBot="1">
      <c r="A29" s="132"/>
      <c r="B29" s="135"/>
      <c r="C29" s="28">
        <v>3</v>
      </c>
      <c r="D29" s="16">
        <f>(D32/0.85*0.55)</f>
        <v>55.693069306930695</v>
      </c>
      <c r="E29" s="28">
        <v>3</v>
      </c>
      <c r="F29" s="16">
        <f>(F32/0.9*0.6)</f>
        <v>60.756075607560753</v>
      </c>
      <c r="G29" s="28">
        <v>3</v>
      </c>
      <c r="H29" s="16">
        <f>(D32/0.85*0.65)</f>
        <v>65.819081908190824</v>
      </c>
      <c r="I29" s="28" t="s">
        <v>1</v>
      </c>
      <c r="J29" s="29" t="s">
        <v>1</v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</row>
    <row r="30" spans="1:69" ht="15.95" customHeight="1">
      <c r="A30" s="132"/>
      <c r="B30" s="135"/>
      <c r="C30" s="48">
        <v>5</v>
      </c>
      <c r="D30" s="49">
        <f>(D32/0.85*0.65)</f>
        <v>65.819081908190824</v>
      </c>
      <c r="E30" s="48">
        <v>3</v>
      </c>
      <c r="F30" s="49">
        <f>(D32/0.85*0.7)</f>
        <v>70.882088208820875</v>
      </c>
      <c r="G30" s="48">
        <v>5</v>
      </c>
      <c r="H30" s="49">
        <f>(D32/0.85*0.75)</f>
        <v>75.945094509450939</v>
      </c>
      <c r="I30" s="48">
        <v>5</v>
      </c>
      <c r="J30" s="49">
        <f>(D32/0.85*0.4)</f>
        <v>40.504050405040509</v>
      </c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</row>
    <row r="31" spans="1:69" ht="15.95" customHeight="1">
      <c r="A31" s="132"/>
      <c r="B31" s="135"/>
      <c r="C31" s="50">
        <v>5</v>
      </c>
      <c r="D31" s="51">
        <f>(D32/0.85*0.75)</f>
        <v>75.945094509450939</v>
      </c>
      <c r="E31" s="50">
        <v>3</v>
      </c>
      <c r="F31" s="51">
        <f>(D32/0.85*0.8)</f>
        <v>81.008100810081018</v>
      </c>
      <c r="G31" s="50">
        <v>3</v>
      </c>
      <c r="H31" s="51">
        <f>(D32/0.85*0.85)</f>
        <v>86.071107110711068</v>
      </c>
      <c r="I31" s="50">
        <v>5</v>
      </c>
      <c r="J31" s="51">
        <f>(D32/0.85*0.5)</f>
        <v>50.630063006300631</v>
      </c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</row>
    <row r="32" spans="1:69" ht="15.95" customHeight="1" thickBot="1">
      <c r="A32" s="132"/>
      <c r="B32" s="153"/>
      <c r="C32" s="55" t="s">
        <v>13</v>
      </c>
      <c r="D32" s="56">
        <f>(E3*0.9*0.85)</f>
        <v>86.071107110711068</v>
      </c>
      <c r="E32" s="55" t="s">
        <v>14</v>
      </c>
      <c r="F32" s="56">
        <f>(D32/0.85*0.9)</f>
        <v>91.134113411341133</v>
      </c>
      <c r="G32" s="55" t="s">
        <v>15</v>
      </c>
      <c r="H32" s="56">
        <f>(D32/0.85*0.95)</f>
        <v>96.197119711971197</v>
      </c>
      <c r="I32" s="57">
        <v>5</v>
      </c>
      <c r="J32" s="56">
        <f>(D32/0.85*0.6)</f>
        <v>60.756075607560753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</row>
    <row r="33" spans="1:69" ht="15.95" customHeight="1">
      <c r="A33" s="132"/>
      <c r="B33" s="30" t="s">
        <v>47</v>
      </c>
      <c r="C33" s="168" t="s">
        <v>61</v>
      </c>
      <c r="D33" s="162" t="s">
        <v>53</v>
      </c>
      <c r="E33" s="168" t="s">
        <v>61</v>
      </c>
      <c r="F33" s="162" t="s">
        <v>53</v>
      </c>
      <c r="G33" s="168" t="s">
        <v>61</v>
      </c>
      <c r="H33" s="162" t="s">
        <v>53</v>
      </c>
      <c r="I33" s="168" t="s">
        <v>61</v>
      </c>
      <c r="J33" s="162" t="s">
        <v>55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</row>
    <row r="34" spans="1:69" ht="15.95" customHeight="1">
      <c r="A34" s="132"/>
      <c r="B34" s="30" t="s">
        <v>43</v>
      </c>
      <c r="C34" s="169" t="s">
        <v>29</v>
      </c>
      <c r="D34" s="163"/>
      <c r="E34" s="169" t="s">
        <v>29</v>
      </c>
      <c r="F34" s="163"/>
      <c r="G34" s="169" t="s">
        <v>29</v>
      </c>
      <c r="H34" s="163"/>
      <c r="I34" s="169" t="s">
        <v>29</v>
      </c>
      <c r="J34" s="163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</row>
    <row r="35" spans="1:69" ht="15.95" customHeight="1">
      <c r="A35" s="132"/>
      <c r="B35" s="30" t="s">
        <v>62</v>
      </c>
      <c r="C35" s="170" t="s">
        <v>30</v>
      </c>
      <c r="D35" s="163"/>
      <c r="E35" s="170" t="s">
        <v>30</v>
      </c>
      <c r="F35" s="163"/>
      <c r="G35" s="170" t="s">
        <v>30</v>
      </c>
      <c r="H35" s="163"/>
      <c r="I35" s="170" t="s">
        <v>30</v>
      </c>
      <c r="J35" s="163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</row>
    <row r="36" spans="1:69" ht="15.95" customHeight="1">
      <c r="A36" s="132"/>
      <c r="B36" s="30" t="s">
        <v>45</v>
      </c>
      <c r="C36" s="161" t="s">
        <v>51</v>
      </c>
      <c r="D36" s="163"/>
      <c r="E36" s="161" t="s">
        <v>51</v>
      </c>
      <c r="F36" s="163"/>
      <c r="G36" s="161" t="s">
        <v>51</v>
      </c>
      <c r="H36" s="163"/>
      <c r="I36" s="161" t="s">
        <v>51</v>
      </c>
      <c r="J36" s="163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</row>
    <row r="37" spans="1:69" ht="15.95" customHeight="1">
      <c r="A37" s="132"/>
      <c r="B37" s="30" t="s">
        <v>28</v>
      </c>
      <c r="C37" s="169" t="s">
        <v>44</v>
      </c>
      <c r="D37" s="163"/>
      <c r="E37" s="169" t="s">
        <v>44</v>
      </c>
      <c r="F37" s="163"/>
      <c r="G37" s="169" t="s">
        <v>44</v>
      </c>
      <c r="H37" s="163"/>
      <c r="I37" s="169" t="s">
        <v>44</v>
      </c>
      <c r="J37" s="163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</row>
    <row r="38" spans="1:69" ht="15.95" customHeight="1">
      <c r="A38" s="132"/>
      <c r="B38" s="31" t="s">
        <v>46</v>
      </c>
      <c r="C38" s="169" t="s">
        <v>16</v>
      </c>
      <c r="D38" s="163"/>
      <c r="E38" s="169" t="s">
        <v>16</v>
      </c>
      <c r="F38" s="163"/>
      <c r="G38" s="169" t="s">
        <v>16</v>
      </c>
      <c r="H38" s="163"/>
      <c r="I38" s="169" t="s">
        <v>16</v>
      </c>
      <c r="J38" s="163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</row>
    <row r="39" spans="1:69" ht="15.95" customHeight="1">
      <c r="A39" s="132"/>
      <c r="B39" s="166" t="s">
        <v>48</v>
      </c>
      <c r="C39" s="171" t="s">
        <v>50</v>
      </c>
      <c r="D39" s="163"/>
      <c r="E39" s="171" t="s">
        <v>50</v>
      </c>
      <c r="F39" s="163"/>
      <c r="G39" s="171" t="s">
        <v>50</v>
      </c>
      <c r="H39" s="163"/>
      <c r="I39" s="171" t="s">
        <v>50</v>
      </c>
      <c r="J39" s="163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1:69" ht="15.95" customHeight="1" thickBot="1">
      <c r="A40" s="132"/>
      <c r="B40" s="165" t="s">
        <v>66</v>
      </c>
      <c r="C40" s="159" t="s">
        <v>29</v>
      </c>
      <c r="D40" s="164"/>
      <c r="E40" s="159" t="s">
        <v>29</v>
      </c>
      <c r="F40" s="164"/>
      <c r="G40" s="159" t="s">
        <v>29</v>
      </c>
      <c r="H40" s="164"/>
      <c r="I40" s="159" t="s">
        <v>29</v>
      </c>
      <c r="J40" s="16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</row>
    <row r="41" spans="1:69" ht="15.95" customHeight="1" thickBot="1">
      <c r="A41" s="133"/>
      <c r="B41" s="24" t="s">
        <v>67</v>
      </c>
      <c r="C41" s="127"/>
      <c r="D41" s="128"/>
      <c r="E41" s="127"/>
      <c r="F41" s="128"/>
      <c r="G41" s="127"/>
      <c r="H41" s="128"/>
      <c r="I41" s="127"/>
      <c r="J41" s="128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</row>
    <row r="42" spans="1:69" ht="15.95" customHeight="1" thickBot="1">
      <c r="A42" s="78"/>
      <c r="B42" s="79"/>
      <c r="C42" s="79"/>
      <c r="D42" s="77"/>
      <c r="E42" s="75"/>
      <c r="F42" s="75"/>
      <c r="G42" s="75"/>
      <c r="H42" s="75"/>
      <c r="I42" s="75"/>
      <c r="J42" s="75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</row>
    <row r="43" spans="1:69" ht="15.95" customHeight="1">
      <c r="A43" s="131" t="s">
        <v>20</v>
      </c>
      <c r="B43" s="137" t="s">
        <v>21</v>
      </c>
      <c r="C43" s="138"/>
      <c r="D43" s="138"/>
      <c r="E43" s="138"/>
      <c r="F43" s="138"/>
      <c r="G43" s="138"/>
      <c r="H43" s="138"/>
      <c r="I43" s="138"/>
      <c r="J43" s="139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</row>
    <row r="44" spans="1:69" ht="15.95" customHeight="1">
      <c r="A44" s="132"/>
      <c r="B44" s="140"/>
      <c r="C44" s="141"/>
      <c r="D44" s="141"/>
      <c r="E44" s="141"/>
      <c r="F44" s="141"/>
      <c r="G44" s="141"/>
      <c r="H44" s="141"/>
      <c r="I44" s="141"/>
      <c r="J44" s="142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</row>
    <row r="45" spans="1:69" ht="15.95" customHeight="1">
      <c r="A45" s="132"/>
      <c r="B45" s="140"/>
      <c r="C45" s="141"/>
      <c r="D45" s="141"/>
      <c r="E45" s="141"/>
      <c r="F45" s="141"/>
      <c r="G45" s="141"/>
      <c r="H45" s="141"/>
      <c r="I45" s="141"/>
      <c r="J45" s="142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</row>
    <row r="46" spans="1:69" ht="15.95" customHeight="1">
      <c r="A46" s="132"/>
      <c r="B46" s="140"/>
      <c r="C46" s="141"/>
      <c r="D46" s="141"/>
      <c r="E46" s="141"/>
      <c r="F46" s="141"/>
      <c r="G46" s="141"/>
      <c r="H46" s="141"/>
      <c r="I46" s="141"/>
      <c r="J46" s="142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</row>
    <row r="47" spans="1:69" ht="15.95" customHeight="1">
      <c r="A47" s="132"/>
      <c r="B47" s="140"/>
      <c r="C47" s="141"/>
      <c r="D47" s="141"/>
      <c r="E47" s="141"/>
      <c r="F47" s="141"/>
      <c r="G47" s="141"/>
      <c r="H47" s="141"/>
      <c r="I47" s="141"/>
      <c r="J47" s="142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</row>
    <row r="48" spans="1:69" ht="15.95" customHeight="1" thickBot="1">
      <c r="A48" s="133"/>
      <c r="B48" s="143"/>
      <c r="C48" s="144"/>
      <c r="D48" s="144"/>
      <c r="E48" s="144"/>
      <c r="F48" s="144"/>
      <c r="G48" s="144"/>
      <c r="H48" s="144"/>
      <c r="I48" s="144"/>
      <c r="J48" s="145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</row>
    <row r="49" spans="1:69" ht="15.95" customHeight="1" thickBot="1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</row>
    <row r="50" spans="1:69" ht="15.95" customHeight="1">
      <c r="A50" s="131" t="s">
        <v>31</v>
      </c>
      <c r="B50" s="134" t="s">
        <v>4</v>
      </c>
      <c r="C50" s="20" t="s">
        <v>16</v>
      </c>
      <c r="D50" s="11">
        <v>20</v>
      </c>
      <c r="E50" s="20" t="s">
        <v>16</v>
      </c>
      <c r="F50" s="11">
        <v>20</v>
      </c>
      <c r="G50" s="20" t="s">
        <v>16</v>
      </c>
      <c r="H50" s="11">
        <v>20</v>
      </c>
      <c r="I50" s="20" t="s">
        <v>16</v>
      </c>
      <c r="J50" s="11">
        <v>20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</row>
    <row r="51" spans="1:69" ht="15.95" customHeight="1">
      <c r="A51" s="132"/>
      <c r="B51" s="135"/>
      <c r="C51" s="32">
        <v>8</v>
      </c>
      <c r="D51" s="13">
        <f>(D57/0.85*0.25)</f>
        <v>25.315031503150315</v>
      </c>
      <c r="E51" s="32">
        <v>8</v>
      </c>
      <c r="F51" s="13">
        <f>D51</f>
        <v>25.315031503150315</v>
      </c>
      <c r="G51" s="32">
        <v>8</v>
      </c>
      <c r="H51" s="13">
        <f>D51</f>
        <v>25.315031503150315</v>
      </c>
      <c r="I51" s="32">
        <v>8</v>
      </c>
      <c r="J51" s="13">
        <f>D51</f>
        <v>25.315031503150315</v>
      </c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</row>
    <row r="52" spans="1:69" ht="15.95" customHeight="1">
      <c r="A52" s="132"/>
      <c r="B52" s="135"/>
      <c r="C52" s="33">
        <v>5</v>
      </c>
      <c r="D52" s="13">
        <f>(D57/0.85*0.4)</f>
        <v>40.504050405040509</v>
      </c>
      <c r="E52" s="33">
        <v>5</v>
      </c>
      <c r="F52" s="13">
        <f>(F57/0.9*0.4)</f>
        <v>40.504050405040509</v>
      </c>
      <c r="G52" s="33">
        <v>5</v>
      </c>
      <c r="H52" s="13">
        <f>(D57/0.85*0.4)</f>
        <v>40.504050405040509</v>
      </c>
      <c r="I52" s="26" t="s">
        <v>1</v>
      </c>
      <c r="J52" s="27" t="s">
        <v>1</v>
      </c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</row>
    <row r="53" spans="1:69" ht="15.95" customHeight="1">
      <c r="A53" s="132"/>
      <c r="B53" s="135"/>
      <c r="C53" s="33">
        <v>5</v>
      </c>
      <c r="D53" s="13">
        <f>(D57/0.85*0.475)</f>
        <v>48.098559855985599</v>
      </c>
      <c r="E53" s="33">
        <v>5</v>
      </c>
      <c r="F53" s="13">
        <f>(F57/0.9*0.5)</f>
        <v>50.630063006300631</v>
      </c>
      <c r="G53" s="33">
        <v>5</v>
      </c>
      <c r="H53" s="13">
        <f>(D57/0.85*0.55)</f>
        <v>55.693069306930695</v>
      </c>
      <c r="I53" s="26" t="s">
        <v>1</v>
      </c>
      <c r="J53" s="27" t="s">
        <v>1</v>
      </c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</row>
    <row r="54" spans="1:69" ht="15.95" customHeight="1" thickBot="1">
      <c r="A54" s="132"/>
      <c r="B54" s="135"/>
      <c r="C54" s="34">
        <v>3</v>
      </c>
      <c r="D54" s="35">
        <f>(D57/0.85*0.55)</f>
        <v>55.693069306930695</v>
      </c>
      <c r="E54" s="34">
        <v>3</v>
      </c>
      <c r="F54" s="16">
        <f>(F57/0.9*0.6)</f>
        <v>60.756075607560753</v>
      </c>
      <c r="G54" s="34">
        <v>3</v>
      </c>
      <c r="H54" s="16">
        <f>(D57/0.85*0.65)</f>
        <v>65.819081908190824</v>
      </c>
      <c r="I54" s="36" t="s">
        <v>1</v>
      </c>
      <c r="J54" s="37" t="s">
        <v>1</v>
      </c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</row>
    <row r="55" spans="1:69" ht="15.95" customHeight="1">
      <c r="A55" s="132"/>
      <c r="B55" s="135"/>
      <c r="C55" s="48">
        <v>5</v>
      </c>
      <c r="D55" s="49">
        <f>(D57/0.85*0.65)</f>
        <v>65.819081908190824</v>
      </c>
      <c r="E55" s="48">
        <v>3</v>
      </c>
      <c r="F55" s="49">
        <f>(D57/0.85*0.7)</f>
        <v>70.882088208820875</v>
      </c>
      <c r="G55" s="48">
        <v>5</v>
      </c>
      <c r="H55" s="49">
        <f>(D57/0.85*0.75)</f>
        <v>75.945094509450939</v>
      </c>
      <c r="I55" s="58">
        <v>5</v>
      </c>
      <c r="J55" s="49">
        <f>(D57/0.85*0.4)</f>
        <v>40.504050405040509</v>
      </c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</row>
    <row r="56" spans="1:69" ht="15.95" customHeight="1">
      <c r="A56" s="132"/>
      <c r="B56" s="135"/>
      <c r="C56" s="50">
        <v>5</v>
      </c>
      <c r="D56" s="51">
        <f>(D57/0.85*0.75)</f>
        <v>75.945094509450939</v>
      </c>
      <c r="E56" s="50">
        <v>3</v>
      </c>
      <c r="F56" s="51">
        <f>(D57/0.85*0.8)</f>
        <v>81.008100810081018</v>
      </c>
      <c r="G56" s="50">
        <v>3</v>
      </c>
      <c r="H56" s="51">
        <f>(D57/0.85*0.85)</f>
        <v>86.071107110711068</v>
      </c>
      <c r="I56" s="59">
        <v>5</v>
      </c>
      <c r="J56" s="51">
        <f>(D57/0.85*0.5)</f>
        <v>50.630063006300631</v>
      </c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</row>
    <row r="57" spans="1:69" ht="15.95" customHeight="1" thickBot="1">
      <c r="A57" s="132"/>
      <c r="B57" s="136"/>
      <c r="C57" s="55" t="s">
        <v>13</v>
      </c>
      <c r="D57" s="56">
        <f>(E4*0.9*0.85)</f>
        <v>86.071107110711068</v>
      </c>
      <c r="E57" s="55" t="s">
        <v>14</v>
      </c>
      <c r="F57" s="56">
        <f>(D57/0.85*0.9)</f>
        <v>91.134113411341133</v>
      </c>
      <c r="G57" s="55" t="s">
        <v>15</v>
      </c>
      <c r="H57" s="56">
        <f>(D57/0.85*0.95)</f>
        <v>96.197119711971197</v>
      </c>
      <c r="I57" s="60">
        <v>5</v>
      </c>
      <c r="J57" s="56">
        <f>(D57/0.85*0.6)</f>
        <v>60.756075607560753</v>
      </c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</row>
    <row r="58" spans="1:69" ht="15.95" customHeight="1">
      <c r="A58" s="146"/>
      <c r="B58" s="38" t="s">
        <v>58</v>
      </c>
      <c r="C58" s="172" t="s">
        <v>32</v>
      </c>
      <c r="D58" s="162" t="s">
        <v>53</v>
      </c>
      <c r="E58" s="172" t="s">
        <v>32</v>
      </c>
      <c r="F58" s="162" t="s">
        <v>53</v>
      </c>
      <c r="G58" s="172" t="s">
        <v>32</v>
      </c>
      <c r="H58" s="162" t="s">
        <v>53</v>
      </c>
      <c r="I58" s="172" t="s">
        <v>32</v>
      </c>
      <c r="J58" s="162" t="s">
        <v>55</v>
      </c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</row>
    <row r="59" spans="1:69" ht="15.95" customHeight="1">
      <c r="A59" s="146"/>
      <c r="B59" s="39" t="s">
        <v>57</v>
      </c>
      <c r="C59" s="173" t="s">
        <v>29</v>
      </c>
      <c r="D59" s="163"/>
      <c r="E59" s="173" t="s">
        <v>29</v>
      </c>
      <c r="F59" s="163"/>
      <c r="G59" s="173" t="s">
        <v>29</v>
      </c>
      <c r="H59" s="163"/>
      <c r="I59" s="173" t="s">
        <v>29</v>
      </c>
      <c r="J59" s="163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</row>
    <row r="60" spans="1:69" ht="15.95" customHeight="1">
      <c r="A60" s="146"/>
      <c r="B60" s="39" t="s">
        <v>33</v>
      </c>
      <c r="C60" s="173" t="s">
        <v>30</v>
      </c>
      <c r="D60" s="163"/>
      <c r="E60" s="173" t="s">
        <v>30</v>
      </c>
      <c r="F60" s="163"/>
      <c r="G60" s="173" t="s">
        <v>30</v>
      </c>
      <c r="H60" s="163"/>
      <c r="I60" s="173" t="s">
        <v>30</v>
      </c>
      <c r="J60" s="163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</row>
    <row r="61" spans="1:69" ht="15.95" customHeight="1">
      <c r="A61" s="146"/>
      <c r="B61" s="39" t="s">
        <v>34</v>
      </c>
      <c r="C61" s="173" t="s">
        <v>35</v>
      </c>
      <c r="D61" s="163"/>
      <c r="E61" s="173" t="s">
        <v>35</v>
      </c>
      <c r="F61" s="163"/>
      <c r="G61" s="173" t="s">
        <v>35</v>
      </c>
      <c r="H61" s="163"/>
      <c r="I61" s="173" t="s">
        <v>35</v>
      </c>
      <c r="J61" s="163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</row>
    <row r="62" spans="1:69" ht="15.95" customHeight="1">
      <c r="A62" s="146"/>
      <c r="B62" s="39" t="s">
        <v>56</v>
      </c>
      <c r="C62" s="175" t="s">
        <v>27</v>
      </c>
      <c r="D62" s="163"/>
      <c r="E62" s="174" t="s">
        <v>27</v>
      </c>
      <c r="F62" s="163"/>
      <c r="G62" s="174" t="s">
        <v>27</v>
      </c>
      <c r="H62" s="163"/>
      <c r="I62" s="174" t="s">
        <v>27</v>
      </c>
      <c r="J62" s="163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</row>
    <row r="63" spans="1:69" ht="15.95" customHeight="1" thickBot="1">
      <c r="A63" s="146"/>
      <c r="B63" s="176" t="s">
        <v>66</v>
      </c>
      <c r="C63" s="159" t="s">
        <v>29</v>
      </c>
      <c r="D63" s="164"/>
      <c r="E63" s="159" t="s">
        <v>29</v>
      </c>
      <c r="F63" s="164"/>
      <c r="G63" s="159" t="s">
        <v>29</v>
      </c>
      <c r="H63" s="164"/>
      <c r="I63" s="159" t="s">
        <v>29</v>
      </c>
      <c r="J63" s="16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</row>
    <row r="64" spans="1:69" ht="15.95" customHeight="1" thickBot="1">
      <c r="A64" s="133"/>
      <c r="B64" s="24" t="s">
        <v>67</v>
      </c>
      <c r="C64" s="127"/>
      <c r="D64" s="128"/>
      <c r="E64" s="127"/>
      <c r="F64" s="128"/>
      <c r="G64" s="127"/>
      <c r="H64" s="128"/>
      <c r="I64" s="127"/>
      <c r="J64" s="128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</row>
    <row r="65" spans="1:69" ht="15.95" customHeight="1" thickBot="1">
      <c r="A65" s="78"/>
      <c r="B65" s="79"/>
      <c r="C65" s="75"/>
      <c r="D65" s="77"/>
      <c r="E65" s="75"/>
      <c r="F65" s="75"/>
      <c r="G65" s="75"/>
      <c r="H65" s="75"/>
      <c r="I65" s="75"/>
      <c r="J65" s="75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</row>
    <row r="66" spans="1:69" ht="15.95" customHeight="1">
      <c r="A66" s="131" t="s">
        <v>40</v>
      </c>
      <c r="B66" s="134" t="s">
        <v>5</v>
      </c>
      <c r="C66" s="20" t="s">
        <v>16</v>
      </c>
      <c r="D66" s="11">
        <v>20</v>
      </c>
      <c r="E66" s="20" t="s">
        <v>16</v>
      </c>
      <c r="F66" s="11">
        <v>20</v>
      </c>
      <c r="G66" s="20" t="s">
        <v>16</v>
      </c>
      <c r="H66" s="11">
        <v>20</v>
      </c>
      <c r="I66" s="20" t="s">
        <v>16</v>
      </c>
      <c r="J66" s="11">
        <v>20</v>
      </c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</row>
    <row r="67" spans="1:69" ht="15.95" customHeight="1">
      <c r="A67" s="132"/>
      <c r="B67" s="135"/>
      <c r="C67" s="32" t="s">
        <v>17</v>
      </c>
      <c r="D67" s="13">
        <f>(D73/0.85*0.3)</f>
        <v>30.378037803780376</v>
      </c>
      <c r="E67" s="32" t="s">
        <v>17</v>
      </c>
      <c r="F67" s="13">
        <f>D67</f>
        <v>30.378037803780376</v>
      </c>
      <c r="G67" s="32" t="s">
        <v>17</v>
      </c>
      <c r="H67" s="13">
        <f>D67</f>
        <v>30.378037803780376</v>
      </c>
      <c r="I67" s="32" t="s">
        <v>17</v>
      </c>
      <c r="J67" s="13">
        <f>D67</f>
        <v>30.378037803780376</v>
      </c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</row>
    <row r="68" spans="1:69" ht="15.95" customHeight="1">
      <c r="A68" s="132"/>
      <c r="B68" s="135"/>
      <c r="C68" s="26">
        <v>5</v>
      </c>
      <c r="D68" s="13">
        <f>(D73/0.85*0.4)</f>
        <v>40.504050405040509</v>
      </c>
      <c r="E68" s="26">
        <v>5</v>
      </c>
      <c r="F68" s="13">
        <f>(F73/0.9*0.4)</f>
        <v>40.504050405040509</v>
      </c>
      <c r="G68" s="26">
        <v>5</v>
      </c>
      <c r="H68" s="13">
        <f>(D73/0.85*0.4)</f>
        <v>40.504050405040509</v>
      </c>
      <c r="I68" s="26" t="s">
        <v>1</v>
      </c>
      <c r="J68" s="27" t="s">
        <v>1</v>
      </c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</row>
    <row r="69" spans="1:69" ht="15.95" customHeight="1">
      <c r="A69" s="132"/>
      <c r="B69" s="135"/>
      <c r="C69" s="26">
        <v>5</v>
      </c>
      <c r="D69" s="13">
        <f>(D73/0.85*0.475)</f>
        <v>48.098559855985599</v>
      </c>
      <c r="E69" s="26">
        <v>5</v>
      </c>
      <c r="F69" s="13">
        <f>(F73/0.9*0.5)</f>
        <v>50.630063006300631</v>
      </c>
      <c r="G69" s="26">
        <v>5</v>
      </c>
      <c r="H69" s="13">
        <f>(D73/0.85*0.55)</f>
        <v>55.693069306930695</v>
      </c>
      <c r="I69" s="26" t="s">
        <v>1</v>
      </c>
      <c r="J69" s="27" t="s">
        <v>1</v>
      </c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</row>
    <row r="70" spans="1:69" ht="15.95" customHeight="1" thickBot="1">
      <c r="A70" s="132"/>
      <c r="B70" s="135"/>
      <c r="C70" s="36">
        <v>3</v>
      </c>
      <c r="D70" s="16">
        <f>(D73/0.85*0.55)</f>
        <v>55.693069306930695</v>
      </c>
      <c r="E70" s="36">
        <v>3</v>
      </c>
      <c r="F70" s="16">
        <f>(F73/0.9*0.6)</f>
        <v>60.756075607560753</v>
      </c>
      <c r="G70" s="36">
        <v>3</v>
      </c>
      <c r="H70" s="16">
        <f>(D73/0.85*0.65)</f>
        <v>65.819081908190824</v>
      </c>
      <c r="I70" s="36" t="s">
        <v>1</v>
      </c>
      <c r="J70" s="37" t="s">
        <v>1</v>
      </c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</row>
    <row r="71" spans="1:69" ht="15.95" customHeight="1">
      <c r="A71" s="132"/>
      <c r="B71" s="135"/>
      <c r="C71" s="48">
        <v>5</v>
      </c>
      <c r="D71" s="49">
        <f>(D73/0.85*0.65)</f>
        <v>65.819081908190824</v>
      </c>
      <c r="E71" s="48">
        <v>3</v>
      </c>
      <c r="F71" s="49">
        <f>(D73/0.85*0.7)</f>
        <v>70.882088208820875</v>
      </c>
      <c r="G71" s="48">
        <v>5</v>
      </c>
      <c r="H71" s="49">
        <f>(D73/0.85*0.75)</f>
        <v>75.945094509450939</v>
      </c>
      <c r="I71" s="58">
        <v>5</v>
      </c>
      <c r="J71" s="49">
        <f>(D73/0.85*0.4)</f>
        <v>40.504050405040509</v>
      </c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</row>
    <row r="72" spans="1:69" ht="15.95" customHeight="1">
      <c r="A72" s="132"/>
      <c r="B72" s="135"/>
      <c r="C72" s="50">
        <v>5</v>
      </c>
      <c r="D72" s="51">
        <f>(D73/0.85*0.75)</f>
        <v>75.945094509450939</v>
      </c>
      <c r="E72" s="50">
        <v>3</v>
      </c>
      <c r="F72" s="51">
        <f>(D73/0.85*0.8)</f>
        <v>81.008100810081018</v>
      </c>
      <c r="G72" s="50">
        <v>3</v>
      </c>
      <c r="H72" s="51">
        <f>(D73/0.85*0.85)</f>
        <v>86.071107110711068</v>
      </c>
      <c r="I72" s="59">
        <v>5</v>
      </c>
      <c r="J72" s="51">
        <f>(D73/0.85*0.5)</f>
        <v>50.630063006300631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</row>
    <row r="73" spans="1:69" ht="15.95" customHeight="1" thickBot="1">
      <c r="A73" s="132"/>
      <c r="B73" s="136"/>
      <c r="C73" s="52" t="s">
        <v>13</v>
      </c>
      <c r="D73" s="53">
        <f>(E5*0.9*0.85)</f>
        <v>86.071107110711068</v>
      </c>
      <c r="E73" s="52" t="s">
        <v>14</v>
      </c>
      <c r="F73" s="53">
        <f>(D73/0.85*0.9)</f>
        <v>91.134113411341133</v>
      </c>
      <c r="G73" s="52" t="s">
        <v>15</v>
      </c>
      <c r="H73" s="53">
        <f>(D73/0.85*0.95)</f>
        <v>96.197119711971197</v>
      </c>
      <c r="I73" s="61">
        <v>5</v>
      </c>
      <c r="J73" s="53">
        <f>(D73/0.85*0.6)</f>
        <v>60.756075607560753</v>
      </c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</row>
    <row r="74" spans="1:69" ht="15.95" customHeight="1">
      <c r="A74" s="132"/>
      <c r="B74" s="41" t="s">
        <v>37</v>
      </c>
      <c r="C74" s="178" t="s">
        <v>16</v>
      </c>
      <c r="D74" s="162" t="s">
        <v>53</v>
      </c>
      <c r="E74" s="160" t="s">
        <v>16</v>
      </c>
      <c r="F74" s="162" t="s">
        <v>53</v>
      </c>
      <c r="G74" s="160" t="s">
        <v>16</v>
      </c>
      <c r="H74" s="162" t="s">
        <v>53</v>
      </c>
      <c r="I74" s="160" t="s">
        <v>16</v>
      </c>
      <c r="J74" s="162" t="s">
        <v>55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</row>
    <row r="75" spans="1:69" ht="15.95" customHeight="1">
      <c r="A75" s="132"/>
      <c r="B75" s="40" t="s">
        <v>38</v>
      </c>
      <c r="C75" s="179" t="s">
        <v>16</v>
      </c>
      <c r="D75" s="163"/>
      <c r="E75" s="171" t="s">
        <v>16</v>
      </c>
      <c r="F75" s="163"/>
      <c r="G75" s="171" t="s">
        <v>16</v>
      </c>
      <c r="H75" s="163"/>
      <c r="I75" s="171" t="s">
        <v>16</v>
      </c>
      <c r="J75" s="163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</row>
    <row r="76" spans="1:69" ht="15.95" customHeight="1">
      <c r="A76" s="132"/>
      <c r="B76" s="40" t="s">
        <v>39</v>
      </c>
      <c r="C76" s="46" t="s">
        <v>16</v>
      </c>
      <c r="D76" s="163"/>
      <c r="E76" s="64" t="s">
        <v>16</v>
      </c>
      <c r="F76" s="163"/>
      <c r="G76" s="64" t="s">
        <v>16</v>
      </c>
      <c r="H76" s="163"/>
      <c r="I76" s="64" t="s">
        <v>16</v>
      </c>
      <c r="J76" s="163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</row>
    <row r="77" spans="1:69" ht="15.95" customHeight="1">
      <c r="A77" s="132"/>
      <c r="B77" s="42" t="s">
        <v>36</v>
      </c>
      <c r="C77" s="179" t="s">
        <v>0</v>
      </c>
      <c r="D77" s="163"/>
      <c r="E77" s="171" t="s">
        <v>0</v>
      </c>
      <c r="F77" s="163"/>
      <c r="G77" s="171" t="s">
        <v>0</v>
      </c>
      <c r="H77" s="163"/>
      <c r="I77" s="171" t="s">
        <v>0</v>
      </c>
      <c r="J77" s="163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</row>
    <row r="78" spans="1:69" ht="15.95" customHeight="1">
      <c r="A78" s="132"/>
      <c r="B78" s="42" t="s">
        <v>59</v>
      </c>
      <c r="C78" s="179" t="s">
        <v>60</v>
      </c>
      <c r="D78" s="163"/>
      <c r="E78" s="171" t="s">
        <v>60</v>
      </c>
      <c r="F78" s="163"/>
      <c r="G78" s="171" t="s">
        <v>60</v>
      </c>
      <c r="H78" s="163"/>
      <c r="I78" s="171" t="s">
        <v>60</v>
      </c>
      <c r="J78" s="163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</row>
    <row r="79" spans="1:69" ht="15.95" customHeight="1">
      <c r="A79" s="132"/>
      <c r="B79" s="177" t="s">
        <v>52</v>
      </c>
      <c r="C79" s="179" t="s">
        <v>42</v>
      </c>
      <c r="D79" s="163"/>
      <c r="E79" s="171" t="s">
        <v>42</v>
      </c>
      <c r="F79" s="163"/>
      <c r="G79" s="171" t="s">
        <v>42</v>
      </c>
      <c r="H79" s="163"/>
      <c r="I79" s="171" t="s">
        <v>42</v>
      </c>
      <c r="J79" s="163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</row>
    <row r="80" spans="1:69" ht="15.95" customHeight="1" thickBot="1">
      <c r="A80" s="132"/>
      <c r="B80" s="176" t="s">
        <v>66</v>
      </c>
      <c r="C80" s="159" t="s">
        <v>29</v>
      </c>
      <c r="D80" s="164"/>
      <c r="E80" s="159" t="s">
        <v>29</v>
      </c>
      <c r="F80" s="164"/>
      <c r="G80" s="159" t="s">
        <v>29</v>
      </c>
      <c r="H80" s="164"/>
      <c r="I80" s="159" t="s">
        <v>29</v>
      </c>
      <c r="J80" s="16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</row>
    <row r="81" spans="1:69" ht="15.95" customHeight="1" thickBot="1">
      <c r="A81" s="133"/>
      <c r="B81" s="24" t="s">
        <v>67</v>
      </c>
      <c r="C81" s="127"/>
      <c r="D81" s="128"/>
      <c r="E81" s="127"/>
      <c r="F81" s="128"/>
      <c r="G81" s="127"/>
      <c r="H81" s="128"/>
      <c r="I81" s="127"/>
      <c r="J81" s="128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</row>
    <row r="82" spans="1:69" ht="15.95" customHeight="1" thickBot="1">
      <c r="A82" s="78"/>
      <c r="B82" s="79"/>
      <c r="C82" s="75"/>
      <c r="D82" s="77"/>
      <c r="E82" s="75"/>
      <c r="F82" s="77"/>
      <c r="G82" s="75"/>
      <c r="H82" s="77"/>
      <c r="I82" s="75"/>
      <c r="J82" s="77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</row>
    <row r="83" spans="1:69" ht="15.95" customHeight="1">
      <c r="A83" s="131" t="s">
        <v>41</v>
      </c>
      <c r="B83" s="137" t="s">
        <v>21</v>
      </c>
      <c r="C83" s="138"/>
      <c r="D83" s="138"/>
      <c r="E83" s="138"/>
      <c r="F83" s="138"/>
      <c r="G83" s="138"/>
      <c r="H83" s="138"/>
      <c r="I83" s="138"/>
      <c r="J83" s="139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</row>
    <row r="84" spans="1:69" ht="15.95" customHeight="1">
      <c r="A84" s="132"/>
      <c r="B84" s="140"/>
      <c r="C84" s="141"/>
      <c r="D84" s="141"/>
      <c r="E84" s="141"/>
      <c r="F84" s="141"/>
      <c r="G84" s="141"/>
      <c r="H84" s="141"/>
      <c r="I84" s="141"/>
      <c r="J84" s="142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</row>
    <row r="85" spans="1:69" ht="15.95" customHeight="1">
      <c r="A85" s="132"/>
      <c r="B85" s="140"/>
      <c r="C85" s="141"/>
      <c r="D85" s="141"/>
      <c r="E85" s="141"/>
      <c r="F85" s="141"/>
      <c r="G85" s="141"/>
      <c r="H85" s="141"/>
      <c r="I85" s="141"/>
      <c r="J85" s="142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</row>
    <row r="86" spans="1:69" ht="15.95" customHeight="1">
      <c r="A86" s="132"/>
      <c r="B86" s="140"/>
      <c r="C86" s="141"/>
      <c r="D86" s="141"/>
      <c r="E86" s="141"/>
      <c r="F86" s="141"/>
      <c r="G86" s="141"/>
      <c r="H86" s="141"/>
      <c r="I86" s="141"/>
      <c r="J86" s="142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</row>
    <row r="87" spans="1:69" ht="15.95" customHeight="1">
      <c r="A87" s="132"/>
      <c r="B87" s="140"/>
      <c r="C87" s="141"/>
      <c r="D87" s="141"/>
      <c r="E87" s="141"/>
      <c r="F87" s="141"/>
      <c r="G87" s="141"/>
      <c r="H87" s="141"/>
      <c r="I87" s="141"/>
      <c r="J87" s="142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</row>
    <row r="88" spans="1:69" ht="15.95" customHeight="1">
      <c r="A88" s="132"/>
      <c r="B88" s="140"/>
      <c r="C88" s="141"/>
      <c r="D88" s="141"/>
      <c r="E88" s="141"/>
      <c r="F88" s="141"/>
      <c r="G88" s="141"/>
      <c r="H88" s="141"/>
      <c r="I88" s="141"/>
      <c r="J88" s="142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</row>
    <row r="89" spans="1:69" ht="15.95" customHeight="1">
      <c r="A89" s="132"/>
      <c r="B89" s="140"/>
      <c r="C89" s="141"/>
      <c r="D89" s="141"/>
      <c r="E89" s="141"/>
      <c r="F89" s="141"/>
      <c r="G89" s="141"/>
      <c r="H89" s="141"/>
      <c r="I89" s="141"/>
      <c r="J89" s="142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</row>
    <row r="90" spans="1:69" ht="15.95" customHeight="1" thickBot="1">
      <c r="A90" s="133"/>
      <c r="B90" s="143"/>
      <c r="C90" s="144"/>
      <c r="D90" s="144"/>
      <c r="E90" s="144"/>
      <c r="F90" s="144"/>
      <c r="G90" s="144"/>
      <c r="H90" s="144"/>
      <c r="I90" s="144"/>
      <c r="J90" s="145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</row>
    <row r="91" spans="1:69" ht="15.9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</row>
    <row r="92" spans="1:69" ht="15.9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</row>
    <row r="93" spans="1:69" ht="15.95" customHeight="1">
      <c r="A93" s="74"/>
      <c r="B93" s="74"/>
      <c r="C93" s="82"/>
      <c r="D93" s="82"/>
      <c r="E93" s="82"/>
      <c r="F93" s="82"/>
      <c r="G93" s="82"/>
      <c r="H93" s="82"/>
      <c r="I93" s="82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</row>
    <row r="94" spans="1:69" ht="15.95" customHeight="1">
      <c r="A94" s="74"/>
      <c r="B94" s="74"/>
      <c r="C94" s="82"/>
      <c r="D94" s="82"/>
      <c r="E94" s="82"/>
      <c r="F94" s="82"/>
      <c r="G94" s="82"/>
      <c r="H94" s="82"/>
      <c r="I94" s="82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</row>
    <row r="95" spans="1:69" ht="15.9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</row>
    <row r="96" spans="1:69" ht="15.95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</row>
    <row r="97" spans="1:69" ht="15.9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</row>
    <row r="98" spans="1:69" ht="15.9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</row>
    <row r="99" spans="1:69" ht="15.95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</row>
    <row r="100" spans="1:69" ht="15.9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</row>
    <row r="101" spans="1:69" ht="15.9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</row>
    <row r="102" spans="1:69" ht="15.9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</row>
    <row r="103" spans="1:69" ht="15.95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</row>
    <row r="104" spans="1:69" ht="15.95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</row>
    <row r="105" spans="1:69" ht="15.9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</row>
    <row r="106" spans="1:69" ht="15.9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</row>
    <row r="107" spans="1:69" ht="15.95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</row>
    <row r="108" spans="1:69" ht="15.95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</row>
    <row r="109" spans="1:69" ht="15.9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</row>
    <row r="110" spans="1:69" ht="15.95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</row>
    <row r="111" spans="1:69" ht="15.95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</row>
    <row r="112" spans="1:69" ht="15.95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</row>
    <row r="113" spans="1:69" ht="15.95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</row>
    <row r="114" spans="1:69" ht="15.9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</row>
    <row r="115" spans="1:69" ht="15.9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</row>
    <row r="116" spans="1:69" ht="15.9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</row>
    <row r="117" spans="1:69" ht="15.9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</row>
    <row r="118" spans="1:69" ht="15.9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</row>
    <row r="119" spans="1:69" ht="15.9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</row>
    <row r="120" spans="1:69" ht="15.9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</row>
    <row r="121" spans="1:69" ht="15.9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</row>
    <row r="122" spans="1:69" ht="15.9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</row>
    <row r="123" spans="1:69" ht="15.9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</row>
    <row r="124" spans="1:69" ht="15.9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</row>
    <row r="125" spans="1:69" ht="15.9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</row>
    <row r="126" spans="1:69" ht="15.9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</row>
    <row r="127" spans="1:69" ht="15.9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</row>
    <row r="128" spans="1:69" ht="15.9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</row>
    <row r="129" spans="1:69" ht="15.9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</row>
    <row r="130" spans="1:69" ht="15.9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</row>
    <row r="131" spans="1:69" ht="15.9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</row>
    <row r="132" spans="1:69" ht="15.9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</row>
    <row r="133" spans="1:69" ht="15.9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</row>
    <row r="134" spans="1:69" ht="15.9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</row>
    <row r="135" spans="1:69" ht="15.9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</row>
    <row r="136" spans="1:69" ht="15.9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</row>
    <row r="137" spans="1:69" ht="15.9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</row>
    <row r="138" spans="1:69" ht="15.9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</row>
    <row r="139" spans="1:69" ht="15.9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</row>
    <row r="140" spans="1:69" ht="15.9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</row>
    <row r="141" spans="1:69" ht="15.9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</row>
    <row r="142" spans="1:69" ht="15.9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</row>
    <row r="143" spans="1:69" ht="15.9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</row>
    <row r="144" spans="1:69" ht="15.9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</row>
    <row r="145" spans="1:69" ht="15.9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</row>
    <row r="146" spans="1:69" ht="15.9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</row>
    <row r="147" spans="1:69" ht="15.9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</row>
    <row r="148" spans="1:69" ht="15.9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</row>
    <row r="149" spans="1:69" ht="15.9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</row>
    <row r="150" spans="1:69" ht="15.9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</row>
    <row r="151" spans="1:69" ht="15.9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</row>
    <row r="152" spans="1:69" ht="15.9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</row>
    <row r="153" spans="1:69" ht="15.9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</row>
    <row r="154" spans="1:69" ht="15.9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</row>
    <row r="155" spans="1:69" ht="15.9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</row>
    <row r="156" spans="1:69" ht="15.9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</row>
    <row r="157" spans="1:69" ht="15.9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</row>
    <row r="158" spans="1:69" ht="15.9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</row>
    <row r="159" spans="1:69" ht="15.9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</row>
    <row r="160" spans="1:69" ht="15.9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</row>
    <row r="161" spans="1:69" ht="15.9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</row>
    <row r="162" spans="1:69" ht="15.9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</row>
    <row r="163" spans="1:69" ht="15.95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</row>
    <row r="164" spans="1:69" ht="15.95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</row>
    <row r="165" spans="1:69" ht="15.9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</row>
    <row r="166" spans="1:69" ht="15.95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</row>
    <row r="167" spans="1:69" ht="15.95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</row>
    <row r="168" spans="1:69" ht="15.95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</row>
    <row r="169" spans="1:69" ht="15.95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</row>
    <row r="170" spans="1:69" ht="15.95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</row>
    <row r="171" spans="1:69" ht="15.95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</row>
    <row r="172" spans="1:69" ht="15.95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</row>
    <row r="173" spans="1:69" ht="15.95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</row>
    <row r="174" spans="1:69" ht="15.95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</row>
    <row r="175" spans="1:69" ht="15.95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</row>
    <row r="176" spans="1:69" ht="15.95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</row>
    <row r="177" spans="1:69" ht="15.95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</row>
    <row r="178" spans="1:69" ht="15.95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</row>
    <row r="179" spans="1:69" ht="15.95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</row>
    <row r="180" spans="1:69" ht="15.95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</row>
    <row r="181" spans="1:69" ht="15.95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</row>
    <row r="182" spans="1:69" ht="15.95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</row>
    <row r="183" spans="1:69" ht="15.95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</row>
    <row r="184" spans="1:69" ht="15.95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</row>
    <row r="185" spans="1:69" ht="15.95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</row>
    <row r="186" spans="1:69" ht="15.95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</row>
    <row r="187" spans="1:69" ht="15.95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</row>
    <row r="188" spans="1:69" ht="15.95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</row>
    <row r="189" spans="1:69" ht="15.95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</row>
    <row r="190" spans="1:69" ht="15.95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</row>
    <row r="191" spans="1:69" ht="15.95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</row>
    <row r="192" spans="1:69" ht="15.95" customHeight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</row>
    <row r="193" spans="1:69" ht="15.95" customHeight="1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</row>
    <row r="194" spans="1:69" ht="15.95" customHeight="1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</row>
    <row r="195" spans="1:69" ht="15.95" customHeight="1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</row>
    <row r="196" spans="1:69" ht="15.95" customHeight="1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</row>
    <row r="197" spans="1:69" ht="15.95" customHeight="1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</row>
    <row r="198" spans="1:69" ht="15.95" customHeight="1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</row>
    <row r="199" spans="1:69" ht="15.95" customHeight="1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</row>
    <row r="200" spans="1:69" ht="15.95" customHeight="1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</row>
    <row r="201" spans="1:69" ht="15.95" customHeight="1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</row>
    <row r="202" spans="1:69" ht="15.95" customHeight="1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</row>
    <row r="203" spans="1:69" ht="15.95" customHeight="1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</row>
    <row r="204" spans="1:69" ht="15.95" customHeight="1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</row>
  </sheetData>
  <mergeCells count="52">
    <mergeCell ref="J74:J80"/>
    <mergeCell ref="D33:D40"/>
    <mergeCell ref="F33:F40"/>
    <mergeCell ref="H33:H40"/>
    <mergeCell ref="J33:J40"/>
    <mergeCell ref="D58:D63"/>
    <mergeCell ref="F58:F63"/>
    <mergeCell ref="H58:H63"/>
    <mergeCell ref="J58:J63"/>
    <mergeCell ref="E81:F81"/>
    <mergeCell ref="G81:H81"/>
    <mergeCell ref="A66:A81"/>
    <mergeCell ref="C81:D81"/>
    <mergeCell ref="D74:D80"/>
    <mergeCell ref="F74:F80"/>
    <mergeCell ref="H74:H80"/>
    <mergeCell ref="A7:A8"/>
    <mergeCell ref="C41:D41"/>
    <mergeCell ref="G7:H7"/>
    <mergeCell ref="C7:D7"/>
    <mergeCell ref="A25:A41"/>
    <mergeCell ref="C23:D23"/>
    <mergeCell ref="A9:A23"/>
    <mergeCell ref="E23:F23"/>
    <mergeCell ref="B25:B32"/>
    <mergeCell ref="B9:B16"/>
    <mergeCell ref="A83:A90"/>
    <mergeCell ref="A43:A48"/>
    <mergeCell ref="B50:B57"/>
    <mergeCell ref="B66:B73"/>
    <mergeCell ref="B83:J90"/>
    <mergeCell ref="C64:D64"/>
    <mergeCell ref="E64:F64"/>
    <mergeCell ref="G64:H64"/>
    <mergeCell ref="I64:J64"/>
    <mergeCell ref="A50:A64"/>
    <mergeCell ref="B43:J48"/>
    <mergeCell ref="I81:J81"/>
    <mergeCell ref="I23:J23"/>
    <mergeCell ref="E41:F41"/>
    <mergeCell ref="G23:H23"/>
    <mergeCell ref="G41:H41"/>
    <mergeCell ref="I41:J41"/>
    <mergeCell ref="I7:J7"/>
    <mergeCell ref="E7:F7"/>
    <mergeCell ref="B7:B8"/>
    <mergeCell ref="F1:H1"/>
    <mergeCell ref="C1:D1"/>
    <mergeCell ref="D17:D22"/>
    <mergeCell ref="F17:F22"/>
    <mergeCell ref="H17:H22"/>
    <mergeCell ref="J17:J22"/>
  </mergeCells>
  <phoneticPr fontId="1" type="noConversion"/>
  <printOptions verticalCentered="1"/>
  <pageMargins left="0.5" right="0.5" top="0.5" bottom="0.5" header="0.3" footer="0.3"/>
  <pageSetup scale="97" orientation="portrait" horizontalDpi="4294967292" verticalDpi="4294967292" r:id="rId1"/>
  <headerFooter alignWithMargins="0">
    <oddFooter>&amp;L&amp;"Calibri,Regular"&amp;C000000&amp;F&amp;R&amp;"Calibri,Regular"&amp;C000000&amp;A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Normal="145" workbookViewId="0">
      <selection sqref="A1:A2"/>
    </sheetView>
  </sheetViews>
  <sheetFormatPr defaultColWidth="8.85546875" defaultRowHeight="15.95" customHeight="1"/>
  <cols>
    <col min="1" max="1" width="2.7109375" style="4" customWidth="1"/>
    <col min="2" max="2" width="34.7109375" style="4" customWidth="1"/>
    <col min="3" max="10" width="9.28515625" style="4" customWidth="1"/>
    <col min="11" max="16384" width="8.85546875" style="4"/>
  </cols>
  <sheetData>
    <row r="1" spans="1:10" ht="15.95" customHeight="1" thickBot="1">
      <c r="A1" s="147"/>
      <c r="B1" s="157" t="s">
        <v>12</v>
      </c>
      <c r="C1" s="118" t="s">
        <v>9</v>
      </c>
      <c r="D1" s="117"/>
      <c r="E1" s="118" t="s">
        <v>10</v>
      </c>
      <c r="F1" s="117"/>
      <c r="G1" s="118" t="s">
        <v>11</v>
      </c>
      <c r="H1" s="117"/>
      <c r="I1" s="116" t="s">
        <v>22</v>
      </c>
      <c r="J1" s="117"/>
    </row>
    <row r="2" spans="1:10" ht="15.95" customHeight="1" thickBot="1">
      <c r="A2" s="148"/>
      <c r="B2" s="158"/>
      <c r="C2" s="7" t="s">
        <v>8</v>
      </c>
      <c r="D2" s="8" t="s">
        <v>7</v>
      </c>
      <c r="E2" s="7" t="s">
        <v>8</v>
      </c>
      <c r="F2" s="8" t="s">
        <v>7</v>
      </c>
      <c r="G2" s="7" t="s">
        <v>8</v>
      </c>
      <c r="H2" s="8" t="s">
        <v>7</v>
      </c>
      <c r="I2" s="9" t="s">
        <v>8</v>
      </c>
      <c r="J2" s="8" t="s">
        <v>7</v>
      </c>
    </row>
    <row r="3" spans="1:10" ht="15.95" customHeight="1">
      <c r="A3" s="132" t="s">
        <v>18</v>
      </c>
      <c r="B3" s="154" t="s">
        <v>2</v>
      </c>
      <c r="C3" s="10" t="s">
        <v>16</v>
      </c>
      <c r="D3" s="11">
        <v>20</v>
      </c>
      <c r="E3" s="10" t="s">
        <v>16</v>
      </c>
      <c r="F3" s="11">
        <v>20</v>
      </c>
      <c r="G3" s="10" t="s">
        <v>16</v>
      </c>
      <c r="H3" s="11">
        <v>20</v>
      </c>
      <c r="I3" s="10" t="s">
        <v>16</v>
      </c>
      <c r="J3" s="11">
        <v>20</v>
      </c>
    </row>
    <row r="4" spans="1:10" ht="15.95" customHeight="1">
      <c r="A4" s="151"/>
      <c r="B4" s="155"/>
      <c r="C4" s="12">
        <v>8</v>
      </c>
      <c r="D4" s="13">
        <f>(D10/0.85*0.25)</f>
        <v>26.243249324932496</v>
      </c>
      <c r="E4" s="12">
        <v>8</v>
      </c>
      <c r="F4" s="13">
        <f>D4</f>
        <v>26.243249324932496</v>
      </c>
      <c r="G4" s="12">
        <v>8</v>
      </c>
      <c r="H4" s="13">
        <f>D4</f>
        <v>26.243249324932496</v>
      </c>
      <c r="I4" s="12">
        <v>8</v>
      </c>
      <c r="J4" s="13">
        <f>D4</f>
        <v>26.243249324932496</v>
      </c>
    </row>
    <row r="5" spans="1:10" ht="15.95" customHeight="1">
      <c r="A5" s="151"/>
      <c r="B5" s="155"/>
      <c r="C5" s="14">
        <v>5</v>
      </c>
      <c r="D5" s="13">
        <f>(D10/0.85*0.4)</f>
        <v>41.989198919891997</v>
      </c>
      <c r="E5" s="14">
        <v>5</v>
      </c>
      <c r="F5" s="13">
        <f>(F10/0.9*0.4)</f>
        <v>41.989198919891997</v>
      </c>
      <c r="G5" s="14">
        <v>5</v>
      </c>
      <c r="H5" s="13">
        <f>(D10/0.85*0.4)</f>
        <v>41.989198919891997</v>
      </c>
      <c r="I5" s="14" t="s">
        <v>1</v>
      </c>
      <c r="J5" s="13" t="s">
        <v>1</v>
      </c>
    </row>
    <row r="6" spans="1:10" ht="15.95" customHeight="1">
      <c r="A6" s="151"/>
      <c r="B6" s="155"/>
      <c r="C6" s="14">
        <v>5</v>
      </c>
      <c r="D6" s="13">
        <f>(D10/0.85*0.475)</f>
        <v>49.862173717371739</v>
      </c>
      <c r="E6" s="14">
        <v>5</v>
      </c>
      <c r="F6" s="13">
        <f>(F10/0.9*0.5)</f>
        <v>52.486498649864991</v>
      </c>
      <c r="G6" s="14">
        <v>5</v>
      </c>
      <c r="H6" s="13">
        <f>(D10/0.85*0.55)</f>
        <v>57.735148514851495</v>
      </c>
      <c r="I6" s="14" t="s">
        <v>1</v>
      </c>
      <c r="J6" s="13" t="s">
        <v>1</v>
      </c>
    </row>
    <row r="7" spans="1:10" ht="15.95" customHeight="1" thickBot="1">
      <c r="A7" s="151"/>
      <c r="B7" s="155"/>
      <c r="C7" s="15">
        <v>3</v>
      </c>
      <c r="D7" s="16">
        <f>(D10/0.85*0.55)</f>
        <v>57.735148514851495</v>
      </c>
      <c r="E7" s="17">
        <v>3</v>
      </c>
      <c r="F7" s="16">
        <f>(F10/0.9*0.6)</f>
        <v>62.983798379837985</v>
      </c>
      <c r="G7" s="17">
        <v>3</v>
      </c>
      <c r="H7" s="16">
        <f>(D10/0.85*0.65)</f>
        <v>68.232448244824496</v>
      </c>
      <c r="I7" s="15" t="s">
        <v>1</v>
      </c>
      <c r="J7" s="18" t="s">
        <v>1</v>
      </c>
    </row>
    <row r="8" spans="1:10" ht="15.95" customHeight="1">
      <c r="A8" s="151"/>
      <c r="B8" s="155"/>
      <c r="C8" s="48">
        <v>5</v>
      </c>
      <c r="D8" s="49">
        <f>(D10/0.85*0.65)</f>
        <v>68.232448244824496</v>
      </c>
      <c r="E8" s="48">
        <v>3</v>
      </c>
      <c r="F8" s="49">
        <f>(D10/0.85*0.7)</f>
        <v>73.481098109810986</v>
      </c>
      <c r="G8" s="48">
        <v>5</v>
      </c>
      <c r="H8" s="49">
        <f>(D10/0.85*0.75)</f>
        <v>78.72974797479749</v>
      </c>
      <c r="I8" s="48">
        <v>5</v>
      </c>
      <c r="J8" s="49">
        <f>(D10/0.85*0.4)</f>
        <v>41.989198919891997</v>
      </c>
    </row>
    <row r="9" spans="1:10" ht="15.95" customHeight="1">
      <c r="A9" s="151"/>
      <c r="B9" s="155"/>
      <c r="C9" s="50">
        <v>5</v>
      </c>
      <c r="D9" s="51">
        <f>(D10/0.85*0.75)</f>
        <v>78.72974797479749</v>
      </c>
      <c r="E9" s="50">
        <v>3</v>
      </c>
      <c r="F9" s="51">
        <f>(D10/0.85*0.8)</f>
        <v>83.978397839783995</v>
      </c>
      <c r="G9" s="50">
        <v>3</v>
      </c>
      <c r="H9" s="51">
        <f>(D10/0.85*0.85)</f>
        <v>89.227047704770484</v>
      </c>
      <c r="I9" s="50">
        <v>5</v>
      </c>
      <c r="J9" s="51">
        <f>(D10/0.85*0.5)</f>
        <v>52.486498649864991</v>
      </c>
    </row>
    <row r="10" spans="1:10" ht="15.95" customHeight="1" thickBot="1">
      <c r="A10" s="151"/>
      <c r="B10" s="156"/>
      <c r="C10" s="52" t="s">
        <v>13</v>
      </c>
      <c r="D10" s="53">
        <f>('1. ciklus'!E2*0.933*0.85)</f>
        <v>89.227047704770484</v>
      </c>
      <c r="E10" s="52" t="s">
        <v>14</v>
      </c>
      <c r="F10" s="53">
        <f>(D10/0.85*0.9)</f>
        <v>94.475697569756989</v>
      </c>
      <c r="G10" s="52" t="s">
        <v>15</v>
      </c>
      <c r="H10" s="53">
        <f>(D10/0.85*0.95)</f>
        <v>99.724347434743478</v>
      </c>
      <c r="I10" s="54">
        <v>5</v>
      </c>
      <c r="J10" s="53">
        <f>(D10/0.85*0.6)</f>
        <v>62.983798379837985</v>
      </c>
    </row>
    <row r="11" spans="1:10" ht="15.95" customHeight="1">
      <c r="A11" s="151"/>
      <c r="B11" s="19" t="s">
        <v>23</v>
      </c>
      <c r="C11" s="62" t="s">
        <v>24</v>
      </c>
      <c r="D11" s="122" t="s">
        <v>53</v>
      </c>
      <c r="E11" s="62" t="s">
        <v>24</v>
      </c>
      <c r="F11" s="122" t="s">
        <v>53</v>
      </c>
      <c r="G11" s="62" t="s">
        <v>24</v>
      </c>
      <c r="H11" s="122" t="s">
        <v>53</v>
      </c>
      <c r="I11" s="62" t="s">
        <v>24</v>
      </c>
      <c r="J11" s="122" t="s">
        <v>55</v>
      </c>
    </row>
    <row r="12" spans="1:10" ht="15.95" customHeight="1">
      <c r="A12" s="151"/>
      <c r="B12" s="21" t="s">
        <v>64</v>
      </c>
      <c r="C12" s="72" t="s">
        <v>16</v>
      </c>
      <c r="D12" s="123"/>
      <c r="E12" s="72" t="s">
        <v>16</v>
      </c>
      <c r="F12" s="123"/>
      <c r="G12" s="72" t="s">
        <v>16</v>
      </c>
      <c r="H12" s="123"/>
      <c r="I12" s="72" t="s">
        <v>16</v>
      </c>
      <c r="J12" s="123"/>
    </row>
    <row r="13" spans="1:10" ht="15.95" customHeight="1">
      <c r="A13" s="151"/>
      <c r="B13" s="21" t="s">
        <v>25</v>
      </c>
      <c r="C13" s="72" t="s">
        <v>51</v>
      </c>
      <c r="D13" s="123"/>
      <c r="E13" s="72" t="s">
        <v>51</v>
      </c>
      <c r="F13" s="123"/>
      <c r="G13" s="72" t="s">
        <v>51</v>
      </c>
      <c r="H13" s="123"/>
      <c r="I13" s="72" t="s">
        <v>51</v>
      </c>
      <c r="J13" s="123"/>
    </row>
    <row r="14" spans="1:10" ht="15.95" customHeight="1">
      <c r="A14" s="151"/>
      <c r="B14" s="21" t="s">
        <v>65</v>
      </c>
      <c r="C14" s="72" t="s">
        <v>16</v>
      </c>
      <c r="D14" s="123"/>
      <c r="E14" s="72" t="s">
        <v>16</v>
      </c>
      <c r="F14" s="123"/>
      <c r="G14" s="72" t="s">
        <v>16</v>
      </c>
      <c r="H14" s="123"/>
      <c r="I14" s="72" t="s">
        <v>16</v>
      </c>
      <c r="J14" s="123"/>
    </row>
    <row r="15" spans="1:10" ht="15.95" customHeight="1" thickBot="1">
      <c r="A15" s="151"/>
      <c r="B15" s="23" t="s">
        <v>48</v>
      </c>
      <c r="C15" s="65" t="s">
        <v>49</v>
      </c>
      <c r="D15" s="124"/>
      <c r="E15" s="65" t="s">
        <v>49</v>
      </c>
      <c r="F15" s="124"/>
      <c r="G15" s="65" t="s">
        <v>49</v>
      </c>
      <c r="H15" s="124"/>
      <c r="I15" s="65" t="s">
        <v>49</v>
      </c>
      <c r="J15" s="124"/>
    </row>
    <row r="16" spans="1:10" ht="15.95" customHeight="1" thickBot="1">
      <c r="A16" s="152"/>
      <c r="B16" s="24" t="s">
        <v>26</v>
      </c>
      <c r="C16" s="127" t="s">
        <v>54</v>
      </c>
      <c r="D16" s="128"/>
      <c r="E16" s="127" t="s">
        <v>54</v>
      </c>
      <c r="F16" s="128"/>
      <c r="G16" s="127" t="s">
        <v>54</v>
      </c>
      <c r="H16" s="128"/>
      <c r="I16" s="127" t="s">
        <v>54</v>
      </c>
      <c r="J16" s="128"/>
    </row>
    <row r="17" spans="1:10" ht="15.95" customHeight="1" thickBot="1">
      <c r="A17" s="1"/>
      <c r="B17" s="25"/>
      <c r="C17" s="5"/>
      <c r="D17" s="6"/>
      <c r="E17" s="5"/>
      <c r="F17" s="5"/>
      <c r="G17" s="5"/>
      <c r="H17" s="5"/>
      <c r="I17" s="5"/>
      <c r="J17" s="5"/>
    </row>
    <row r="18" spans="1:10" ht="15.95" customHeight="1">
      <c r="A18" s="131" t="s">
        <v>19</v>
      </c>
      <c r="B18" s="134" t="s">
        <v>3</v>
      </c>
      <c r="C18" s="20" t="s">
        <v>16</v>
      </c>
      <c r="D18" s="11">
        <v>20</v>
      </c>
      <c r="E18" s="20" t="s">
        <v>16</v>
      </c>
      <c r="F18" s="11">
        <v>20</v>
      </c>
      <c r="G18" s="20" t="s">
        <v>16</v>
      </c>
      <c r="H18" s="11">
        <v>20</v>
      </c>
      <c r="I18" s="20" t="s">
        <v>16</v>
      </c>
      <c r="J18" s="11">
        <v>20</v>
      </c>
    </row>
    <row r="19" spans="1:10" ht="15.95" customHeight="1">
      <c r="A19" s="132"/>
      <c r="B19" s="135"/>
      <c r="C19" s="22" t="s">
        <v>17</v>
      </c>
      <c r="D19" s="13">
        <f>(D25/0.85*0.3)</f>
        <v>31.491899189918993</v>
      </c>
      <c r="E19" s="22" t="s">
        <v>17</v>
      </c>
      <c r="F19" s="13">
        <f>D19</f>
        <v>31.491899189918993</v>
      </c>
      <c r="G19" s="22" t="s">
        <v>17</v>
      </c>
      <c r="H19" s="13">
        <f>D19</f>
        <v>31.491899189918993</v>
      </c>
      <c r="I19" s="22" t="s">
        <v>17</v>
      </c>
      <c r="J19" s="13">
        <f>D19</f>
        <v>31.491899189918993</v>
      </c>
    </row>
    <row r="20" spans="1:10" ht="15.95" customHeight="1">
      <c r="A20" s="132"/>
      <c r="B20" s="135"/>
      <c r="C20" s="26">
        <v>5</v>
      </c>
      <c r="D20" s="13">
        <f>(D25/0.85*0.4)</f>
        <v>41.989198919891997</v>
      </c>
      <c r="E20" s="26">
        <v>5</v>
      </c>
      <c r="F20" s="13">
        <f>(F25/0.9*0.4)</f>
        <v>41.989198919891997</v>
      </c>
      <c r="G20" s="26">
        <v>5</v>
      </c>
      <c r="H20" s="13">
        <f>(D25/0.85*0.4)</f>
        <v>41.989198919891997</v>
      </c>
      <c r="I20" s="26" t="s">
        <v>1</v>
      </c>
      <c r="J20" s="27" t="s">
        <v>1</v>
      </c>
    </row>
    <row r="21" spans="1:10" ht="15.95" customHeight="1">
      <c r="A21" s="132"/>
      <c r="B21" s="135"/>
      <c r="C21" s="26">
        <v>5</v>
      </c>
      <c r="D21" s="13">
        <f>(D25/0.85*0.475)</f>
        <v>49.862173717371739</v>
      </c>
      <c r="E21" s="26">
        <v>5</v>
      </c>
      <c r="F21" s="13">
        <f>(F25/0.9*0.5)</f>
        <v>52.486498649864991</v>
      </c>
      <c r="G21" s="26">
        <v>5</v>
      </c>
      <c r="H21" s="13">
        <f>(D25/0.85*0.55)</f>
        <v>57.735148514851495</v>
      </c>
      <c r="I21" s="26" t="s">
        <v>1</v>
      </c>
      <c r="J21" s="27" t="s">
        <v>1</v>
      </c>
    </row>
    <row r="22" spans="1:10" ht="15.95" customHeight="1" thickBot="1">
      <c r="A22" s="132"/>
      <c r="B22" s="135"/>
      <c r="C22" s="28">
        <v>3</v>
      </c>
      <c r="D22" s="16">
        <f>(D25/0.85*0.55)</f>
        <v>57.735148514851495</v>
      </c>
      <c r="E22" s="28">
        <v>3</v>
      </c>
      <c r="F22" s="16">
        <f>(F25/0.9*0.6)</f>
        <v>62.983798379837985</v>
      </c>
      <c r="G22" s="28">
        <v>3</v>
      </c>
      <c r="H22" s="16">
        <f>(D25/0.85*0.65)</f>
        <v>68.232448244824496</v>
      </c>
      <c r="I22" s="28" t="s">
        <v>1</v>
      </c>
      <c r="J22" s="29" t="s">
        <v>1</v>
      </c>
    </row>
    <row r="23" spans="1:10" ht="15.95" customHeight="1">
      <c r="A23" s="132"/>
      <c r="B23" s="135"/>
      <c r="C23" s="48">
        <v>5</v>
      </c>
      <c r="D23" s="49">
        <f>(D25/0.85*0.65)</f>
        <v>68.232448244824496</v>
      </c>
      <c r="E23" s="48">
        <v>3</v>
      </c>
      <c r="F23" s="49">
        <f>(D25/0.85*0.7)</f>
        <v>73.481098109810986</v>
      </c>
      <c r="G23" s="48">
        <v>5</v>
      </c>
      <c r="H23" s="49">
        <f>(D25/0.85*0.75)</f>
        <v>78.72974797479749</v>
      </c>
      <c r="I23" s="48">
        <v>5</v>
      </c>
      <c r="J23" s="49">
        <f>(D25/0.85*0.4)</f>
        <v>41.989198919891997</v>
      </c>
    </row>
    <row r="24" spans="1:10" ht="15.95" customHeight="1">
      <c r="A24" s="132"/>
      <c r="B24" s="135"/>
      <c r="C24" s="50">
        <v>5</v>
      </c>
      <c r="D24" s="51">
        <f>(D25/0.85*0.75)</f>
        <v>78.72974797479749</v>
      </c>
      <c r="E24" s="50">
        <v>3</v>
      </c>
      <c r="F24" s="51">
        <f>(D25/0.85*0.8)</f>
        <v>83.978397839783995</v>
      </c>
      <c r="G24" s="50">
        <v>3</v>
      </c>
      <c r="H24" s="51">
        <f>(D25/0.85*0.85)</f>
        <v>89.227047704770484</v>
      </c>
      <c r="I24" s="50">
        <v>5</v>
      </c>
      <c r="J24" s="51">
        <f>(D25/0.85*0.5)</f>
        <v>52.486498649864991</v>
      </c>
    </row>
    <row r="25" spans="1:10" ht="15.95" customHeight="1" thickBot="1">
      <c r="A25" s="132"/>
      <c r="B25" s="153"/>
      <c r="C25" s="55" t="s">
        <v>13</v>
      </c>
      <c r="D25" s="56">
        <f>('1. ciklus'!E3*0.933*0.85)</f>
        <v>89.227047704770484</v>
      </c>
      <c r="E25" s="55" t="s">
        <v>14</v>
      </c>
      <c r="F25" s="56">
        <f>(D25/0.85*0.9)</f>
        <v>94.475697569756989</v>
      </c>
      <c r="G25" s="55" t="s">
        <v>15</v>
      </c>
      <c r="H25" s="56">
        <f>(D25/0.85*0.95)</f>
        <v>99.724347434743478</v>
      </c>
      <c r="I25" s="57">
        <v>5</v>
      </c>
      <c r="J25" s="56">
        <f>(D25/0.85*0.6)</f>
        <v>62.983798379837985</v>
      </c>
    </row>
    <row r="26" spans="1:10" ht="15.95" customHeight="1">
      <c r="A26" s="132"/>
      <c r="B26" s="30" t="s">
        <v>47</v>
      </c>
      <c r="C26" s="69" t="s">
        <v>61</v>
      </c>
      <c r="D26" s="122" t="s">
        <v>53</v>
      </c>
      <c r="E26" s="69" t="s">
        <v>61</v>
      </c>
      <c r="F26" s="122" t="s">
        <v>53</v>
      </c>
      <c r="G26" s="69" t="s">
        <v>61</v>
      </c>
      <c r="H26" s="122" t="s">
        <v>53</v>
      </c>
      <c r="I26" s="69" t="s">
        <v>61</v>
      </c>
      <c r="J26" s="122" t="s">
        <v>55</v>
      </c>
    </row>
    <row r="27" spans="1:10" ht="15.95" customHeight="1">
      <c r="A27" s="132"/>
      <c r="B27" s="30" t="s">
        <v>43</v>
      </c>
      <c r="C27" s="70" t="s">
        <v>29</v>
      </c>
      <c r="D27" s="129"/>
      <c r="E27" s="70" t="s">
        <v>29</v>
      </c>
      <c r="F27" s="129"/>
      <c r="G27" s="70" t="s">
        <v>29</v>
      </c>
      <c r="H27" s="129"/>
      <c r="I27" s="70" t="s">
        <v>29</v>
      </c>
      <c r="J27" s="129"/>
    </row>
    <row r="28" spans="1:10" ht="15.95" customHeight="1">
      <c r="A28" s="132"/>
      <c r="B28" s="30" t="s">
        <v>62</v>
      </c>
      <c r="C28" s="71" t="s">
        <v>30</v>
      </c>
      <c r="D28" s="129"/>
      <c r="E28" s="71" t="s">
        <v>30</v>
      </c>
      <c r="F28" s="129"/>
      <c r="G28" s="71" t="s">
        <v>30</v>
      </c>
      <c r="H28" s="129"/>
      <c r="I28" s="71" t="s">
        <v>30</v>
      </c>
      <c r="J28" s="129"/>
    </row>
    <row r="29" spans="1:10" ht="15.95" customHeight="1">
      <c r="A29" s="132"/>
      <c r="B29" s="30" t="s">
        <v>45</v>
      </c>
      <c r="C29" s="72" t="s">
        <v>51</v>
      </c>
      <c r="D29" s="129"/>
      <c r="E29" s="72" t="s">
        <v>51</v>
      </c>
      <c r="F29" s="129"/>
      <c r="G29" s="72" t="s">
        <v>51</v>
      </c>
      <c r="H29" s="129"/>
      <c r="I29" s="72" t="s">
        <v>51</v>
      </c>
      <c r="J29" s="129"/>
    </row>
    <row r="30" spans="1:10" ht="15.95" customHeight="1">
      <c r="A30" s="132"/>
      <c r="B30" s="30" t="s">
        <v>28</v>
      </c>
      <c r="C30" s="70" t="s">
        <v>44</v>
      </c>
      <c r="D30" s="129"/>
      <c r="E30" s="70" t="s">
        <v>44</v>
      </c>
      <c r="F30" s="129"/>
      <c r="G30" s="70" t="s">
        <v>44</v>
      </c>
      <c r="H30" s="129"/>
      <c r="I30" s="70" t="s">
        <v>44</v>
      </c>
      <c r="J30" s="129"/>
    </row>
    <row r="31" spans="1:10" ht="15.95" customHeight="1">
      <c r="A31" s="132"/>
      <c r="B31" s="31" t="s">
        <v>46</v>
      </c>
      <c r="C31" s="70" t="s">
        <v>16</v>
      </c>
      <c r="D31" s="129"/>
      <c r="E31" s="70" t="s">
        <v>16</v>
      </c>
      <c r="F31" s="129"/>
      <c r="G31" s="70" t="s">
        <v>16</v>
      </c>
      <c r="H31" s="129"/>
      <c r="I31" s="70" t="s">
        <v>16</v>
      </c>
      <c r="J31" s="129"/>
    </row>
    <row r="32" spans="1:10" ht="15.95" customHeight="1" thickBot="1">
      <c r="A32" s="132"/>
      <c r="B32" s="23" t="s">
        <v>48</v>
      </c>
      <c r="C32" s="73" t="s">
        <v>50</v>
      </c>
      <c r="D32" s="129"/>
      <c r="E32" s="63" t="s">
        <v>50</v>
      </c>
      <c r="F32" s="130"/>
      <c r="G32" s="63" t="s">
        <v>50</v>
      </c>
      <c r="H32" s="130"/>
      <c r="I32" s="63" t="s">
        <v>50</v>
      </c>
      <c r="J32" s="130"/>
    </row>
    <row r="33" spans="1:10" ht="15.95" customHeight="1" thickBot="1">
      <c r="A33" s="133"/>
      <c r="B33" s="24" t="s">
        <v>26</v>
      </c>
      <c r="C33" s="127" t="s">
        <v>54</v>
      </c>
      <c r="D33" s="128"/>
      <c r="E33" s="127" t="s">
        <v>54</v>
      </c>
      <c r="F33" s="128"/>
      <c r="G33" s="127" t="s">
        <v>54</v>
      </c>
      <c r="H33" s="128"/>
      <c r="I33" s="127" t="s">
        <v>54</v>
      </c>
      <c r="J33" s="128"/>
    </row>
    <row r="34" spans="1:10" ht="15.95" customHeight="1" thickBot="1">
      <c r="A34" s="1"/>
      <c r="B34" s="25"/>
      <c r="C34" s="25"/>
      <c r="D34" s="6"/>
      <c r="E34" s="5"/>
      <c r="F34" s="5"/>
      <c r="G34" s="5"/>
      <c r="H34" s="5"/>
      <c r="I34" s="5"/>
      <c r="J34" s="5"/>
    </row>
    <row r="35" spans="1:10" ht="15.95" customHeight="1">
      <c r="A35" s="131" t="s">
        <v>20</v>
      </c>
      <c r="B35" s="137" t="s">
        <v>21</v>
      </c>
      <c r="C35" s="138"/>
      <c r="D35" s="138"/>
      <c r="E35" s="138"/>
      <c r="F35" s="138"/>
      <c r="G35" s="138"/>
      <c r="H35" s="138"/>
      <c r="I35" s="138"/>
      <c r="J35" s="139"/>
    </row>
    <row r="36" spans="1:10" ht="15.95" customHeight="1">
      <c r="A36" s="132"/>
      <c r="B36" s="140"/>
      <c r="C36" s="141"/>
      <c r="D36" s="141"/>
      <c r="E36" s="141"/>
      <c r="F36" s="141"/>
      <c r="G36" s="141"/>
      <c r="H36" s="141"/>
      <c r="I36" s="141"/>
      <c r="J36" s="142"/>
    </row>
    <row r="37" spans="1:10" ht="15.95" customHeight="1">
      <c r="A37" s="132"/>
      <c r="B37" s="140"/>
      <c r="C37" s="141"/>
      <c r="D37" s="141"/>
      <c r="E37" s="141"/>
      <c r="F37" s="141"/>
      <c r="G37" s="141"/>
      <c r="H37" s="141"/>
      <c r="I37" s="141"/>
      <c r="J37" s="142"/>
    </row>
    <row r="38" spans="1:10" ht="15.95" customHeight="1">
      <c r="A38" s="132"/>
      <c r="B38" s="140"/>
      <c r="C38" s="141"/>
      <c r="D38" s="141"/>
      <c r="E38" s="141"/>
      <c r="F38" s="141"/>
      <c r="G38" s="141"/>
      <c r="H38" s="141"/>
      <c r="I38" s="141"/>
      <c r="J38" s="142"/>
    </row>
    <row r="39" spans="1:10" ht="15.95" customHeight="1">
      <c r="A39" s="132"/>
      <c r="B39" s="140"/>
      <c r="C39" s="141"/>
      <c r="D39" s="141"/>
      <c r="E39" s="141"/>
      <c r="F39" s="141"/>
      <c r="G39" s="141"/>
      <c r="H39" s="141"/>
      <c r="I39" s="141"/>
      <c r="J39" s="142"/>
    </row>
    <row r="40" spans="1:10" ht="15.95" customHeight="1" thickBot="1">
      <c r="A40" s="133"/>
      <c r="B40" s="143"/>
      <c r="C40" s="144"/>
      <c r="D40" s="144"/>
      <c r="E40" s="144"/>
      <c r="F40" s="144"/>
      <c r="G40" s="144"/>
      <c r="H40" s="144"/>
      <c r="I40" s="144"/>
      <c r="J40" s="145"/>
    </row>
    <row r="41" spans="1:10" ht="15.9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</row>
    <row r="42" spans="1:10" ht="15.95" customHeight="1">
      <c r="A42" s="131" t="s">
        <v>31</v>
      </c>
      <c r="B42" s="134" t="s">
        <v>4</v>
      </c>
      <c r="C42" s="20" t="s">
        <v>16</v>
      </c>
      <c r="D42" s="11">
        <v>20</v>
      </c>
      <c r="E42" s="20" t="s">
        <v>16</v>
      </c>
      <c r="F42" s="11">
        <v>20</v>
      </c>
      <c r="G42" s="20" t="s">
        <v>16</v>
      </c>
      <c r="H42" s="11">
        <v>20</v>
      </c>
      <c r="I42" s="20" t="s">
        <v>16</v>
      </c>
      <c r="J42" s="11">
        <v>20</v>
      </c>
    </row>
    <row r="43" spans="1:10" ht="15.95" customHeight="1">
      <c r="A43" s="132"/>
      <c r="B43" s="135"/>
      <c r="C43" s="32">
        <v>8</v>
      </c>
      <c r="D43" s="13">
        <f>(D49/0.85*0.25)</f>
        <v>26.243249324932496</v>
      </c>
      <c r="E43" s="32">
        <v>8</v>
      </c>
      <c r="F43" s="13">
        <f>D43</f>
        <v>26.243249324932496</v>
      </c>
      <c r="G43" s="32">
        <v>8</v>
      </c>
      <c r="H43" s="13">
        <f>D43</f>
        <v>26.243249324932496</v>
      </c>
      <c r="I43" s="32">
        <v>8</v>
      </c>
      <c r="J43" s="13">
        <f>D43</f>
        <v>26.243249324932496</v>
      </c>
    </row>
    <row r="44" spans="1:10" ht="15.95" customHeight="1">
      <c r="A44" s="132"/>
      <c r="B44" s="135"/>
      <c r="C44" s="102">
        <v>5</v>
      </c>
      <c r="D44" s="103">
        <f>(D49/0.85*0.4)</f>
        <v>41.989198919891997</v>
      </c>
      <c r="E44" s="102">
        <v>5</v>
      </c>
      <c r="F44" s="103">
        <f>(F49/0.9*0.4)</f>
        <v>41.989198919891997</v>
      </c>
      <c r="G44" s="102">
        <v>5</v>
      </c>
      <c r="H44" s="103">
        <f>(D49/0.85*0.4)</f>
        <v>41.989198919891997</v>
      </c>
      <c r="I44" s="104" t="s">
        <v>1</v>
      </c>
      <c r="J44" s="105" t="s">
        <v>1</v>
      </c>
    </row>
    <row r="45" spans="1:10" ht="15.95" customHeight="1">
      <c r="A45" s="132"/>
      <c r="B45" s="135"/>
      <c r="C45" s="102">
        <v>5</v>
      </c>
      <c r="D45" s="103">
        <f>(D49/0.85*0.475)</f>
        <v>49.862173717371739</v>
      </c>
      <c r="E45" s="102">
        <v>5</v>
      </c>
      <c r="F45" s="103">
        <f>(F49/0.9*0.5)</f>
        <v>52.486498649864991</v>
      </c>
      <c r="G45" s="102">
        <v>5</v>
      </c>
      <c r="H45" s="103">
        <f>(D49/0.85*0.55)</f>
        <v>57.735148514851495</v>
      </c>
      <c r="I45" s="104" t="s">
        <v>1</v>
      </c>
      <c r="J45" s="105" t="s">
        <v>1</v>
      </c>
    </row>
    <row r="46" spans="1:10" ht="15.95" customHeight="1" thickBot="1">
      <c r="A46" s="132"/>
      <c r="B46" s="135"/>
      <c r="C46" s="106">
        <v>3</v>
      </c>
      <c r="D46" s="107">
        <f>(D49/0.85*0.55)</f>
        <v>57.735148514851495</v>
      </c>
      <c r="E46" s="106">
        <v>3</v>
      </c>
      <c r="F46" s="108">
        <f>(F49/0.9*0.6)</f>
        <v>62.983798379837985</v>
      </c>
      <c r="G46" s="106">
        <v>3</v>
      </c>
      <c r="H46" s="108">
        <f>(D49/0.85*0.65)</f>
        <v>68.232448244824496</v>
      </c>
      <c r="I46" s="109" t="s">
        <v>1</v>
      </c>
      <c r="J46" s="110" t="s">
        <v>1</v>
      </c>
    </row>
    <row r="47" spans="1:10" ht="15.95" customHeight="1">
      <c r="A47" s="132"/>
      <c r="B47" s="135"/>
      <c r="C47" s="48">
        <v>5</v>
      </c>
      <c r="D47" s="49">
        <f>(D49/0.85*0.65)</f>
        <v>68.232448244824496</v>
      </c>
      <c r="E47" s="48">
        <v>3</v>
      </c>
      <c r="F47" s="49">
        <f>(D49/0.85*0.7)</f>
        <v>73.481098109810986</v>
      </c>
      <c r="G47" s="48">
        <v>5</v>
      </c>
      <c r="H47" s="49">
        <f>(D49/0.85*0.75)</f>
        <v>78.72974797479749</v>
      </c>
      <c r="I47" s="58">
        <v>5</v>
      </c>
      <c r="J47" s="49">
        <f>(D49/0.85*0.4)</f>
        <v>41.989198919891997</v>
      </c>
    </row>
    <row r="48" spans="1:10" ht="15.95" customHeight="1">
      <c r="A48" s="132"/>
      <c r="B48" s="135"/>
      <c r="C48" s="50">
        <v>5</v>
      </c>
      <c r="D48" s="51">
        <f>(D49/0.85*0.75)</f>
        <v>78.72974797479749</v>
      </c>
      <c r="E48" s="50">
        <v>3</v>
      </c>
      <c r="F48" s="51">
        <f>(D49/0.85*0.8)</f>
        <v>83.978397839783995</v>
      </c>
      <c r="G48" s="50">
        <v>3</v>
      </c>
      <c r="H48" s="51">
        <f>(D49/0.85*0.85)</f>
        <v>89.227047704770484</v>
      </c>
      <c r="I48" s="59">
        <v>5</v>
      </c>
      <c r="J48" s="51">
        <f>(D49/0.85*0.5)</f>
        <v>52.486498649864991</v>
      </c>
    </row>
    <row r="49" spans="1:10" ht="15.95" customHeight="1" thickBot="1">
      <c r="A49" s="132"/>
      <c r="B49" s="136"/>
      <c r="C49" s="55" t="s">
        <v>13</v>
      </c>
      <c r="D49" s="56">
        <f>('1. ciklus'!E4*0.933*0.85)</f>
        <v>89.227047704770484</v>
      </c>
      <c r="E49" s="55" t="s">
        <v>14</v>
      </c>
      <c r="F49" s="56">
        <f>(D49/0.85*0.9)</f>
        <v>94.475697569756989</v>
      </c>
      <c r="G49" s="55" t="s">
        <v>15</v>
      </c>
      <c r="H49" s="56">
        <f>(D49/0.85*0.95)</f>
        <v>99.724347434743478</v>
      </c>
      <c r="I49" s="60">
        <v>5</v>
      </c>
      <c r="J49" s="56">
        <f>(D49/0.85*0.6)</f>
        <v>62.983798379837985</v>
      </c>
    </row>
    <row r="50" spans="1:10" ht="15.95" customHeight="1">
      <c r="A50" s="146"/>
      <c r="B50" s="38" t="s">
        <v>58</v>
      </c>
      <c r="C50" s="66" t="s">
        <v>32</v>
      </c>
      <c r="D50" s="122" t="s">
        <v>53</v>
      </c>
      <c r="E50" s="66" t="s">
        <v>32</v>
      </c>
      <c r="F50" s="122" t="s">
        <v>53</v>
      </c>
      <c r="G50" s="66" t="s">
        <v>32</v>
      </c>
      <c r="H50" s="122" t="s">
        <v>53</v>
      </c>
      <c r="I50" s="66" t="s">
        <v>32</v>
      </c>
      <c r="J50" s="122" t="s">
        <v>55</v>
      </c>
    </row>
    <row r="51" spans="1:10" ht="15.95" customHeight="1">
      <c r="A51" s="146"/>
      <c r="B51" s="39" t="s">
        <v>57</v>
      </c>
      <c r="C51" s="67" t="s">
        <v>29</v>
      </c>
      <c r="D51" s="123"/>
      <c r="E51" s="67" t="s">
        <v>29</v>
      </c>
      <c r="F51" s="123"/>
      <c r="G51" s="67" t="s">
        <v>29</v>
      </c>
      <c r="H51" s="123"/>
      <c r="I51" s="67" t="s">
        <v>29</v>
      </c>
      <c r="J51" s="123"/>
    </row>
    <row r="52" spans="1:10" ht="15.95" customHeight="1">
      <c r="A52" s="146"/>
      <c r="B52" s="39" t="s">
        <v>33</v>
      </c>
      <c r="C52" s="67" t="s">
        <v>30</v>
      </c>
      <c r="D52" s="123"/>
      <c r="E52" s="67" t="s">
        <v>30</v>
      </c>
      <c r="F52" s="123"/>
      <c r="G52" s="67" t="s">
        <v>30</v>
      </c>
      <c r="H52" s="123"/>
      <c r="I52" s="67" t="s">
        <v>30</v>
      </c>
      <c r="J52" s="123"/>
    </row>
    <row r="53" spans="1:10" ht="15.95" customHeight="1">
      <c r="A53" s="146"/>
      <c r="B53" s="39" t="s">
        <v>34</v>
      </c>
      <c r="C53" s="67" t="s">
        <v>35</v>
      </c>
      <c r="D53" s="123"/>
      <c r="E53" s="67" t="s">
        <v>35</v>
      </c>
      <c r="F53" s="123"/>
      <c r="G53" s="67" t="s">
        <v>35</v>
      </c>
      <c r="H53" s="123"/>
      <c r="I53" s="67" t="s">
        <v>35</v>
      </c>
      <c r="J53" s="123"/>
    </row>
    <row r="54" spans="1:10" ht="15.95" customHeight="1" thickBot="1">
      <c r="A54" s="146"/>
      <c r="B54" s="40" t="s">
        <v>56</v>
      </c>
      <c r="C54" s="68" t="s">
        <v>27</v>
      </c>
      <c r="D54" s="123"/>
      <c r="E54" s="68" t="s">
        <v>27</v>
      </c>
      <c r="F54" s="123"/>
      <c r="G54" s="68" t="s">
        <v>27</v>
      </c>
      <c r="H54" s="123"/>
      <c r="I54" s="68" t="s">
        <v>27</v>
      </c>
      <c r="J54" s="123"/>
    </row>
    <row r="55" spans="1:10" ht="15.95" customHeight="1" thickBot="1">
      <c r="A55" s="133"/>
      <c r="B55" s="24" t="s">
        <v>26</v>
      </c>
      <c r="C55" s="127" t="s">
        <v>54</v>
      </c>
      <c r="D55" s="128"/>
      <c r="E55" s="127" t="s">
        <v>54</v>
      </c>
      <c r="F55" s="128"/>
      <c r="G55" s="127" t="s">
        <v>54</v>
      </c>
      <c r="H55" s="128"/>
      <c r="I55" s="127" t="s">
        <v>54</v>
      </c>
      <c r="J55" s="128"/>
    </row>
    <row r="56" spans="1:10" ht="15.95" customHeight="1" thickBot="1">
      <c r="A56" s="1"/>
      <c r="B56" s="25"/>
      <c r="C56" s="5"/>
      <c r="D56" s="6"/>
      <c r="E56" s="5"/>
      <c r="F56" s="5"/>
      <c r="G56" s="5"/>
      <c r="H56" s="5"/>
      <c r="I56" s="5"/>
      <c r="J56" s="5"/>
    </row>
    <row r="57" spans="1:10" ht="15.95" customHeight="1">
      <c r="A57" s="131" t="s">
        <v>40</v>
      </c>
      <c r="B57" s="134" t="s">
        <v>5</v>
      </c>
      <c r="C57" s="62" t="s">
        <v>16</v>
      </c>
      <c r="D57" s="111">
        <v>20</v>
      </c>
      <c r="E57" s="62" t="s">
        <v>16</v>
      </c>
      <c r="F57" s="111">
        <v>20</v>
      </c>
      <c r="G57" s="62" t="s">
        <v>16</v>
      </c>
      <c r="H57" s="111">
        <v>20</v>
      </c>
      <c r="I57" s="62" t="s">
        <v>16</v>
      </c>
      <c r="J57" s="111">
        <v>20</v>
      </c>
    </row>
    <row r="58" spans="1:10" ht="15.95" customHeight="1">
      <c r="A58" s="132"/>
      <c r="B58" s="135"/>
      <c r="C58" s="63" t="s">
        <v>17</v>
      </c>
      <c r="D58" s="103">
        <f>(D64/0.85*0.3)</f>
        <v>31.491899189918993</v>
      </c>
      <c r="E58" s="63" t="s">
        <v>17</v>
      </c>
      <c r="F58" s="103">
        <f>D58</f>
        <v>31.491899189918993</v>
      </c>
      <c r="G58" s="63" t="s">
        <v>17</v>
      </c>
      <c r="H58" s="103">
        <f>D58</f>
        <v>31.491899189918993</v>
      </c>
      <c r="I58" s="63" t="s">
        <v>17</v>
      </c>
      <c r="J58" s="103">
        <f>D58</f>
        <v>31.491899189918993</v>
      </c>
    </row>
    <row r="59" spans="1:10" ht="15.95" customHeight="1">
      <c r="A59" s="132"/>
      <c r="B59" s="135"/>
      <c r="C59" s="104">
        <v>5</v>
      </c>
      <c r="D59" s="103">
        <f>(D64/0.85*0.4)</f>
        <v>41.989198919891997</v>
      </c>
      <c r="E59" s="104">
        <v>5</v>
      </c>
      <c r="F59" s="103">
        <f>(F64/0.9*0.4)</f>
        <v>41.989198919891997</v>
      </c>
      <c r="G59" s="104">
        <v>5</v>
      </c>
      <c r="H59" s="103">
        <f>(D64/0.85*0.4)</f>
        <v>41.989198919891997</v>
      </c>
      <c r="I59" s="104" t="s">
        <v>1</v>
      </c>
      <c r="J59" s="105" t="s">
        <v>1</v>
      </c>
    </row>
    <row r="60" spans="1:10" ht="15.95" customHeight="1">
      <c r="A60" s="132"/>
      <c r="B60" s="135"/>
      <c r="C60" s="104">
        <v>5</v>
      </c>
      <c r="D60" s="103">
        <f>(D64/0.85*0.475)</f>
        <v>49.862173717371739</v>
      </c>
      <c r="E60" s="104">
        <v>5</v>
      </c>
      <c r="F60" s="103">
        <f>(F64/0.9*0.5)</f>
        <v>52.486498649864991</v>
      </c>
      <c r="G60" s="104">
        <v>5</v>
      </c>
      <c r="H60" s="103">
        <f>(D64/0.85*0.55)</f>
        <v>57.735148514851495</v>
      </c>
      <c r="I60" s="104" t="s">
        <v>1</v>
      </c>
      <c r="J60" s="105" t="s">
        <v>1</v>
      </c>
    </row>
    <row r="61" spans="1:10" ht="15.95" customHeight="1" thickBot="1">
      <c r="A61" s="132"/>
      <c r="B61" s="135"/>
      <c r="C61" s="109">
        <v>3</v>
      </c>
      <c r="D61" s="108">
        <f>(D64/0.85*0.55)</f>
        <v>57.735148514851495</v>
      </c>
      <c r="E61" s="109">
        <v>3</v>
      </c>
      <c r="F61" s="108">
        <f>(F64/0.9*0.6)</f>
        <v>62.983798379837985</v>
      </c>
      <c r="G61" s="109">
        <v>3</v>
      </c>
      <c r="H61" s="108">
        <f>(D64/0.85*0.65)</f>
        <v>68.232448244824496</v>
      </c>
      <c r="I61" s="109" t="s">
        <v>1</v>
      </c>
      <c r="J61" s="110" t="s">
        <v>1</v>
      </c>
    </row>
    <row r="62" spans="1:10" ht="15.95" customHeight="1">
      <c r="A62" s="132"/>
      <c r="B62" s="135"/>
      <c r="C62" s="48">
        <v>5</v>
      </c>
      <c r="D62" s="49">
        <f>(D64/0.85*0.65)</f>
        <v>68.232448244824496</v>
      </c>
      <c r="E62" s="48">
        <v>3</v>
      </c>
      <c r="F62" s="49">
        <f>(D64/0.85*0.7)</f>
        <v>73.481098109810986</v>
      </c>
      <c r="G62" s="48">
        <v>5</v>
      </c>
      <c r="H62" s="49">
        <f>(D64/0.85*0.75)</f>
        <v>78.72974797479749</v>
      </c>
      <c r="I62" s="58">
        <v>5</v>
      </c>
      <c r="J62" s="49">
        <f>(D64/0.85*0.4)</f>
        <v>41.989198919891997</v>
      </c>
    </row>
    <row r="63" spans="1:10" ht="15.95" customHeight="1">
      <c r="A63" s="132"/>
      <c r="B63" s="135"/>
      <c r="C63" s="50">
        <v>5</v>
      </c>
      <c r="D63" s="51">
        <f>(D64/0.85*0.75)</f>
        <v>78.72974797479749</v>
      </c>
      <c r="E63" s="50">
        <v>3</v>
      </c>
      <c r="F63" s="51">
        <f>(D64/0.85*0.8)</f>
        <v>83.978397839783995</v>
      </c>
      <c r="G63" s="50">
        <v>3</v>
      </c>
      <c r="H63" s="51">
        <f>(D64/0.85*0.85)</f>
        <v>89.227047704770484</v>
      </c>
      <c r="I63" s="59">
        <v>5</v>
      </c>
      <c r="J63" s="51">
        <f>(D64/0.85*0.5)</f>
        <v>52.486498649864991</v>
      </c>
    </row>
    <row r="64" spans="1:10" ht="15.95" customHeight="1" thickBot="1">
      <c r="A64" s="132"/>
      <c r="B64" s="136"/>
      <c r="C64" s="52" t="s">
        <v>13</v>
      </c>
      <c r="D64" s="53">
        <f>('1. ciklus'!E5*0.933*0.85)</f>
        <v>89.227047704770484</v>
      </c>
      <c r="E64" s="52" t="s">
        <v>14</v>
      </c>
      <c r="F64" s="53">
        <f>(D64/0.85*0.9)</f>
        <v>94.475697569756989</v>
      </c>
      <c r="G64" s="52" t="s">
        <v>15</v>
      </c>
      <c r="H64" s="53">
        <f>(D64/0.85*0.95)</f>
        <v>99.724347434743478</v>
      </c>
      <c r="I64" s="61">
        <v>5</v>
      </c>
      <c r="J64" s="53">
        <f>(D64/0.85*0.6)</f>
        <v>62.983798379837985</v>
      </c>
    </row>
    <row r="65" spans="1:10" ht="15.95" customHeight="1">
      <c r="A65" s="132"/>
      <c r="B65" s="41" t="s">
        <v>37</v>
      </c>
      <c r="C65" s="62" t="s">
        <v>16</v>
      </c>
      <c r="D65" s="122" t="s">
        <v>53</v>
      </c>
      <c r="E65" s="62" t="s">
        <v>16</v>
      </c>
      <c r="F65" s="122" t="s">
        <v>53</v>
      </c>
      <c r="G65" s="62" t="s">
        <v>16</v>
      </c>
      <c r="H65" s="122" t="s">
        <v>53</v>
      </c>
      <c r="I65" s="62" t="s">
        <v>16</v>
      </c>
      <c r="J65" s="122" t="s">
        <v>55</v>
      </c>
    </row>
    <row r="66" spans="1:10" ht="15.95" customHeight="1">
      <c r="A66" s="132"/>
      <c r="B66" s="40" t="s">
        <v>38</v>
      </c>
      <c r="C66" s="63" t="s">
        <v>16</v>
      </c>
      <c r="D66" s="129"/>
      <c r="E66" s="63" t="s">
        <v>16</v>
      </c>
      <c r="F66" s="129"/>
      <c r="G66" s="63" t="s">
        <v>16</v>
      </c>
      <c r="H66" s="129"/>
      <c r="I66" s="63" t="s">
        <v>16</v>
      </c>
      <c r="J66" s="129"/>
    </row>
    <row r="67" spans="1:10" ht="15.95" customHeight="1">
      <c r="A67" s="132"/>
      <c r="B67" s="40" t="s">
        <v>39</v>
      </c>
      <c r="C67" s="64" t="s">
        <v>16</v>
      </c>
      <c r="D67" s="129"/>
      <c r="E67" s="64" t="s">
        <v>16</v>
      </c>
      <c r="F67" s="129"/>
      <c r="G67" s="64" t="s">
        <v>16</v>
      </c>
      <c r="H67" s="129"/>
      <c r="I67" s="64" t="s">
        <v>16</v>
      </c>
      <c r="J67" s="129"/>
    </row>
    <row r="68" spans="1:10" ht="15.95" customHeight="1">
      <c r="A68" s="132"/>
      <c r="B68" s="42" t="s">
        <v>36</v>
      </c>
      <c r="C68" s="63" t="s">
        <v>0</v>
      </c>
      <c r="D68" s="129"/>
      <c r="E68" s="63" t="s">
        <v>0</v>
      </c>
      <c r="F68" s="129"/>
      <c r="G68" s="63" t="s">
        <v>0</v>
      </c>
      <c r="H68" s="129"/>
      <c r="I68" s="63" t="s">
        <v>0</v>
      </c>
      <c r="J68" s="129"/>
    </row>
    <row r="69" spans="1:10" ht="15.95" customHeight="1">
      <c r="A69" s="132"/>
      <c r="B69" s="42" t="s">
        <v>59</v>
      </c>
      <c r="C69" s="63" t="s">
        <v>60</v>
      </c>
      <c r="D69" s="129"/>
      <c r="E69" s="63" t="s">
        <v>60</v>
      </c>
      <c r="F69" s="129"/>
      <c r="G69" s="63" t="s">
        <v>60</v>
      </c>
      <c r="H69" s="129"/>
      <c r="I69" s="63" t="s">
        <v>60</v>
      </c>
      <c r="J69" s="129"/>
    </row>
    <row r="70" spans="1:10" ht="15.95" customHeight="1" thickBot="1">
      <c r="A70" s="132"/>
      <c r="B70" s="43" t="s">
        <v>52</v>
      </c>
      <c r="C70" s="65" t="s">
        <v>42</v>
      </c>
      <c r="D70" s="129"/>
      <c r="E70" s="65" t="s">
        <v>42</v>
      </c>
      <c r="F70" s="129"/>
      <c r="G70" s="65" t="s">
        <v>42</v>
      </c>
      <c r="H70" s="129"/>
      <c r="I70" s="65" t="s">
        <v>42</v>
      </c>
      <c r="J70" s="130"/>
    </row>
    <row r="71" spans="1:10" ht="15.95" customHeight="1" thickBot="1">
      <c r="A71" s="133"/>
      <c r="B71" s="44" t="s">
        <v>26</v>
      </c>
      <c r="C71" s="127" t="s">
        <v>54</v>
      </c>
      <c r="D71" s="128"/>
      <c r="E71" s="127" t="s">
        <v>54</v>
      </c>
      <c r="F71" s="128"/>
      <c r="G71" s="127" t="s">
        <v>54</v>
      </c>
      <c r="H71" s="128"/>
      <c r="I71" s="127" t="s">
        <v>54</v>
      </c>
      <c r="J71" s="128"/>
    </row>
    <row r="72" spans="1:10" ht="15.95" customHeight="1" thickBot="1">
      <c r="A72" s="1"/>
      <c r="B72" s="25"/>
      <c r="C72" s="5"/>
      <c r="D72" s="6"/>
      <c r="E72" s="5"/>
      <c r="F72" s="6"/>
      <c r="G72" s="5"/>
      <c r="H72" s="6"/>
      <c r="I72" s="5"/>
      <c r="J72" s="6"/>
    </row>
    <row r="73" spans="1:10" ht="15.95" customHeight="1">
      <c r="A73" s="131" t="s">
        <v>41</v>
      </c>
      <c r="B73" s="137" t="s">
        <v>21</v>
      </c>
      <c r="C73" s="138"/>
      <c r="D73" s="138"/>
      <c r="E73" s="138"/>
      <c r="F73" s="138"/>
      <c r="G73" s="138"/>
      <c r="H73" s="138"/>
      <c r="I73" s="138"/>
      <c r="J73" s="139"/>
    </row>
    <row r="74" spans="1:10" ht="15.95" customHeight="1">
      <c r="A74" s="132"/>
      <c r="B74" s="140"/>
      <c r="C74" s="141"/>
      <c r="D74" s="141"/>
      <c r="E74" s="141"/>
      <c r="F74" s="141"/>
      <c r="G74" s="141"/>
      <c r="H74" s="141"/>
      <c r="I74" s="141"/>
      <c r="J74" s="142"/>
    </row>
    <row r="75" spans="1:10" ht="15.95" customHeight="1">
      <c r="A75" s="132"/>
      <c r="B75" s="140"/>
      <c r="C75" s="141"/>
      <c r="D75" s="141"/>
      <c r="E75" s="141"/>
      <c r="F75" s="141"/>
      <c r="G75" s="141"/>
      <c r="H75" s="141"/>
      <c r="I75" s="141"/>
      <c r="J75" s="142"/>
    </row>
    <row r="76" spans="1:10" ht="15.95" customHeight="1">
      <c r="A76" s="132"/>
      <c r="B76" s="140"/>
      <c r="C76" s="141"/>
      <c r="D76" s="141"/>
      <c r="E76" s="141"/>
      <c r="F76" s="141"/>
      <c r="G76" s="141"/>
      <c r="H76" s="141"/>
      <c r="I76" s="141"/>
      <c r="J76" s="142"/>
    </row>
    <row r="77" spans="1:10" ht="15.95" customHeight="1">
      <c r="A77" s="132"/>
      <c r="B77" s="140"/>
      <c r="C77" s="141"/>
      <c r="D77" s="141"/>
      <c r="E77" s="141"/>
      <c r="F77" s="141"/>
      <c r="G77" s="141"/>
      <c r="H77" s="141"/>
      <c r="I77" s="141"/>
      <c r="J77" s="142"/>
    </row>
    <row r="78" spans="1:10" ht="15.95" customHeight="1">
      <c r="A78" s="132"/>
      <c r="B78" s="140"/>
      <c r="C78" s="141"/>
      <c r="D78" s="141"/>
      <c r="E78" s="141"/>
      <c r="F78" s="141"/>
      <c r="G78" s="141"/>
      <c r="H78" s="141"/>
      <c r="I78" s="141"/>
      <c r="J78" s="142"/>
    </row>
    <row r="79" spans="1:10" ht="15.95" customHeight="1">
      <c r="A79" s="132"/>
      <c r="B79" s="140"/>
      <c r="C79" s="141"/>
      <c r="D79" s="141"/>
      <c r="E79" s="141"/>
      <c r="F79" s="141"/>
      <c r="G79" s="141"/>
      <c r="H79" s="141"/>
      <c r="I79" s="141"/>
      <c r="J79" s="142"/>
    </row>
    <row r="80" spans="1:10" ht="15.95" customHeight="1" thickBot="1">
      <c r="A80" s="133"/>
      <c r="B80" s="143"/>
      <c r="C80" s="144"/>
      <c r="D80" s="144"/>
      <c r="E80" s="144"/>
      <c r="F80" s="144"/>
      <c r="G80" s="144"/>
      <c r="H80" s="144"/>
      <c r="I80" s="144"/>
      <c r="J80" s="145"/>
    </row>
    <row r="83" spans="3:9" ht="15.95" customHeight="1">
      <c r="C83" s="45"/>
      <c r="D83" s="45"/>
      <c r="E83" s="45"/>
      <c r="F83" s="45"/>
      <c r="G83" s="45"/>
      <c r="H83" s="45"/>
      <c r="I83" s="45"/>
    </row>
    <row r="84" spans="3:9" ht="15.95" customHeight="1">
      <c r="C84" s="45"/>
      <c r="D84" s="45"/>
      <c r="E84" s="45"/>
      <c r="F84" s="45"/>
      <c r="G84" s="45"/>
      <c r="H84" s="45"/>
      <c r="I84" s="45"/>
    </row>
  </sheetData>
  <mergeCells count="50">
    <mergeCell ref="I1:J1"/>
    <mergeCell ref="B35:J40"/>
    <mergeCell ref="B18:B25"/>
    <mergeCell ref="J11:J15"/>
    <mergeCell ref="I16:J16"/>
    <mergeCell ref="E33:F33"/>
    <mergeCell ref="G16:H16"/>
    <mergeCell ref="G33:H33"/>
    <mergeCell ref="I33:J33"/>
    <mergeCell ref="E1:F1"/>
    <mergeCell ref="G1:H1"/>
    <mergeCell ref="C1:D1"/>
    <mergeCell ref="B3:B10"/>
    <mergeCell ref="B1:B2"/>
    <mergeCell ref="E16:F16"/>
    <mergeCell ref="J26:J32"/>
    <mergeCell ref="A73:A80"/>
    <mergeCell ref="A35:A40"/>
    <mergeCell ref="B42:B49"/>
    <mergeCell ref="B57:B64"/>
    <mergeCell ref="B73:J80"/>
    <mergeCell ref="C55:D55"/>
    <mergeCell ref="E55:F55"/>
    <mergeCell ref="A42:A55"/>
    <mergeCell ref="E71:F71"/>
    <mergeCell ref="G71:H71"/>
    <mergeCell ref="I71:J71"/>
    <mergeCell ref="G55:H55"/>
    <mergeCell ref="I55:J55"/>
    <mergeCell ref="A57:A71"/>
    <mergeCell ref="D65:D70"/>
    <mergeCell ref="F65:F70"/>
    <mergeCell ref="F26:F32"/>
    <mergeCell ref="H26:H32"/>
    <mergeCell ref="D11:D15"/>
    <mergeCell ref="F11:F15"/>
    <mergeCell ref="H11:H15"/>
    <mergeCell ref="A1:A2"/>
    <mergeCell ref="C33:D33"/>
    <mergeCell ref="D26:D32"/>
    <mergeCell ref="C16:D16"/>
    <mergeCell ref="A18:A33"/>
    <mergeCell ref="A3:A16"/>
    <mergeCell ref="C71:D71"/>
    <mergeCell ref="H65:H70"/>
    <mergeCell ref="J65:J70"/>
    <mergeCell ref="D50:D54"/>
    <mergeCell ref="F50:F54"/>
    <mergeCell ref="H50:H54"/>
    <mergeCell ref="J50:J54"/>
  </mergeCells>
  <phoneticPr fontId="1" type="noConversion"/>
  <printOptions verticalCentered="1"/>
  <pageMargins left="0.5" right="0.5" top="0.5" bottom="0.5" header="0.3" footer="0.3"/>
  <pageSetup scale="97" orientation="portrait" horizontalDpi="4294967292" verticalDpi="4294967292" r:id="rId1"/>
  <headerFooter alignWithMargins="0">
    <oddFooter>&amp;L&amp;"Calibri,Regular"&amp;C000000&amp;F&amp;R&amp;"Calibri,Regular"&amp;C000000&amp;A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4"/>
  <sheetViews>
    <sheetView zoomScaleNormal="145" workbookViewId="0">
      <selection sqref="A1:A2"/>
    </sheetView>
  </sheetViews>
  <sheetFormatPr defaultColWidth="8.85546875" defaultRowHeight="15.95" customHeight="1"/>
  <cols>
    <col min="1" max="1" width="2.7109375" style="4" customWidth="1"/>
    <col min="2" max="2" width="34.7109375" style="4" customWidth="1"/>
    <col min="3" max="10" width="9.28515625" style="4" customWidth="1"/>
    <col min="11" max="16384" width="8.85546875" style="4"/>
  </cols>
  <sheetData>
    <row r="1" spans="1:10" ht="15.95" customHeight="1" thickBot="1">
      <c r="A1" s="147"/>
      <c r="B1" s="157" t="s">
        <v>12</v>
      </c>
      <c r="C1" s="118" t="s">
        <v>9</v>
      </c>
      <c r="D1" s="117"/>
      <c r="E1" s="118" t="s">
        <v>10</v>
      </c>
      <c r="F1" s="117"/>
      <c r="G1" s="118" t="s">
        <v>11</v>
      </c>
      <c r="H1" s="117"/>
      <c r="I1" s="116" t="s">
        <v>22</v>
      </c>
      <c r="J1" s="117"/>
    </row>
    <row r="2" spans="1:10" ht="15.95" customHeight="1" thickBot="1">
      <c r="A2" s="148"/>
      <c r="B2" s="158"/>
      <c r="C2" s="7" t="s">
        <v>8</v>
      </c>
      <c r="D2" s="8" t="s">
        <v>7</v>
      </c>
      <c r="E2" s="7" t="s">
        <v>8</v>
      </c>
      <c r="F2" s="8" t="s">
        <v>7</v>
      </c>
      <c r="G2" s="7" t="s">
        <v>8</v>
      </c>
      <c r="H2" s="8" t="s">
        <v>7</v>
      </c>
      <c r="I2" s="9" t="s">
        <v>8</v>
      </c>
      <c r="J2" s="8" t="s">
        <v>7</v>
      </c>
    </row>
    <row r="3" spans="1:10" ht="15.95" customHeight="1">
      <c r="A3" s="132" t="s">
        <v>18</v>
      </c>
      <c r="B3" s="134" t="s">
        <v>2</v>
      </c>
      <c r="C3" s="10" t="s">
        <v>16</v>
      </c>
      <c r="D3" s="11">
        <v>20</v>
      </c>
      <c r="E3" s="10" t="s">
        <v>16</v>
      </c>
      <c r="F3" s="11">
        <v>20</v>
      </c>
      <c r="G3" s="10" t="s">
        <v>16</v>
      </c>
      <c r="H3" s="11">
        <v>20</v>
      </c>
      <c r="I3" s="10" t="s">
        <v>16</v>
      </c>
      <c r="J3" s="11">
        <v>20</v>
      </c>
    </row>
    <row r="4" spans="1:10" ht="15.95" customHeight="1">
      <c r="A4" s="151"/>
      <c r="B4" s="135"/>
      <c r="C4" s="12">
        <v>8</v>
      </c>
      <c r="D4" s="13">
        <f>(D10/0.85*0.25)</f>
        <v>27.171467146714669</v>
      </c>
      <c r="E4" s="12">
        <v>8</v>
      </c>
      <c r="F4" s="13">
        <f>D4</f>
        <v>27.171467146714669</v>
      </c>
      <c r="G4" s="12">
        <v>8</v>
      </c>
      <c r="H4" s="13">
        <f>D4</f>
        <v>27.171467146714669</v>
      </c>
      <c r="I4" s="12">
        <v>8</v>
      </c>
      <c r="J4" s="13">
        <f>D4</f>
        <v>27.171467146714669</v>
      </c>
    </row>
    <row r="5" spans="1:10" ht="15.95" customHeight="1">
      <c r="A5" s="151"/>
      <c r="B5" s="135"/>
      <c r="C5" s="14">
        <v>5</v>
      </c>
      <c r="D5" s="13">
        <f>(D10/0.85*0.4)</f>
        <v>43.474347434743471</v>
      </c>
      <c r="E5" s="14">
        <v>5</v>
      </c>
      <c r="F5" s="13">
        <f>(F10/0.9*0.4)</f>
        <v>43.474347434743471</v>
      </c>
      <c r="G5" s="14">
        <v>5</v>
      </c>
      <c r="H5" s="13">
        <f>(D10/0.85*0.4)</f>
        <v>43.474347434743471</v>
      </c>
      <c r="I5" s="14" t="s">
        <v>1</v>
      </c>
      <c r="J5" s="13" t="s">
        <v>1</v>
      </c>
    </row>
    <row r="6" spans="1:10" ht="15.95" customHeight="1">
      <c r="A6" s="151"/>
      <c r="B6" s="135"/>
      <c r="C6" s="14">
        <v>5</v>
      </c>
      <c r="D6" s="13">
        <f>(D10/0.85*0.475)</f>
        <v>51.625787578757866</v>
      </c>
      <c r="E6" s="14">
        <v>5</v>
      </c>
      <c r="F6" s="13">
        <f>(F10/0.9*0.5)</f>
        <v>54.342934293429337</v>
      </c>
      <c r="G6" s="14">
        <v>5</v>
      </c>
      <c r="H6" s="13">
        <f>(D10/0.85*0.55)</f>
        <v>59.777227722772274</v>
      </c>
      <c r="I6" s="14" t="s">
        <v>1</v>
      </c>
      <c r="J6" s="13" t="s">
        <v>1</v>
      </c>
    </row>
    <row r="7" spans="1:10" ht="15.95" customHeight="1" thickBot="1">
      <c r="A7" s="151"/>
      <c r="B7" s="135"/>
      <c r="C7" s="15">
        <v>3</v>
      </c>
      <c r="D7" s="16">
        <f>(D10/0.85*0.55)</f>
        <v>59.777227722772274</v>
      </c>
      <c r="E7" s="17">
        <v>3</v>
      </c>
      <c r="F7" s="16">
        <f>(F10/0.9*0.6)</f>
        <v>65.211521152115196</v>
      </c>
      <c r="G7" s="17">
        <v>3</v>
      </c>
      <c r="H7" s="16">
        <f>(D10/0.85*0.65)</f>
        <v>70.64581458145814</v>
      </c>
      <c r="I7" s="15" t="s">
        <v>1</v>
      </c>
      <c r="J7" s="18" t="s">
        <v>1</v>
      </c>
    </row>
    <row r="8" spans="1:10" ht="15.95" customHeight="1">
      <c r="A8" s="151"/>
      <c r="B8" s="135"/>
      <c r="C8" s="48">
        <v>5</v>
      </c>
      <c r="D8" s="49">
        <f>(D10/0.85*0.65)</f>
        <v>70.64581458145814</v>
      </c>
      <c r="E8" s="48">
        <v>3</v>
      </c>
      <c r="F8" s="49">
        <f>(D10/0.85*0.7)</f>
        <v>76.080108010801069</v>
      </c>
      <c r="G8" s="48">
        <v>5</v>
      </c>
      <c r="H8" s="49">
        <f>(D10/0.85*0.75)</f>
        <v>81.514401440144013</v>
      </c>
      <c r="I8" s="48">
        <v>5</v>
      </c>
      <c r="J8" s="49">
        <f>(D10/0.85*0.4)</f>
        <v>43.474347434743471</v>
      </c>
    </row>
    <row r="9" spans="1:10" ht="15.95" customHeight="1">
      <c r="A9" s="151"/>
      <c r="B9" s="135"/>
      <c r="C9" s="50">
        <v>5</v>
      </c>
      <c r="D9" s="51">
        <f>(D10/0.85*0.75)</f>
        <v>81.514401440144013</v>
      </c>
      <c r="E9" s="50">
        <v>3</v>
      </c>
      <c r="F9" s="51">
        <f>(D10/0.85*0.8)</f>
        <v>86.948694869486943</v>
      </c>
      <c r="G9" s="50">
        <v>3</v>
      </c>
      <c r="H9" s="51">
        <f>(D10/0.85*0.85)</f>
        <v>92.382988298829872</v>
      </c>
      <c r="I9" s="50">
        <v>5</v>
      </c>
      <c r="J9" s="51">
        <f>(D10/0.85*0.5)</f>
        <v>54.342934293429337</v>
      </c>
    </row>
    <row r="10" spans="1:10" ht="15.95" customHeight="1" thickBot="1">
      <c r="A10" s="151"/>
      <c r="B10" s="136"/>
      <c r="C10" s="52" t="s">
        <v>13</v>
      </c>
      <c r="D10" s="53">
        <f>('1. ciklus'!E2*0.966*0.85)</f>
        <v>92.382988298829872</v>
      </c>
      <c r="E10" s="52" t="s">
        <v>14</v>
      </c>
      <c r="F10" s="53">
        <f>(D10/0.85*0.9)</f>
        <v>97.817281728172816</v>
      </c>
      <c r="G10" s="52" t="s">
        <v>15</v>
      </c>
      <c r="H10" s="53">
        <f>(D10/0.85*0.95)</f>
        <v>103.25157515751573</v>
      </c>
      <c r="I10" s="54">
        <v>5</v>
      </c>
      <c r="J10" s="53">
        <f>(D10/0.85*0.6)</f>
        <v>65.211521152115196</v>
      </c>
    </row>
    <row r="11" spans="1:10" ht="15.95" customHeight="1">
      <c r="A11" s="151"/>
      <c r="B11" s="19" t="s">
        <v>23</v>
      </c>
      <c r="C11" s="62" t="s">
        <v>24</v>
      </c>
      <c r="D11" s="122" t="s">
        <v>53</v>
      </c>
      <c r="E11" s="62" t="s">
        <v>24</v>
      </c>
      <c r="F11" s="122" t="s">
        <v>53</v>
      </c>
      <c r="G11" s="62" t="s">
        <v>24</v>
      </c>
      <c r="H11" s="122" t="s">
        <v>53</v>
      </c>
      <c r="I11" s="62" t="s">
        <v>24</v>
      </c>
      <c r="J11" s="122" t="s">
        <v>55</v>
      </c>
    </row>
    <row r="12" spans="1:10" ht="15.95" customHeight="1">
      <c r="A12" s="151"/>
      <c r="B12" s="21" t="s">
        <v>64</v>
      </c>
      <c r="C12" s="72" t="s">
        <v>16</v>
      </c>
      <c r="D12" s="123"/>
      <c r="E12" s="72" t="s">
        <v>16</v>
      </c>
      <c r="F12" s="123"/>
      <c r="G12" s="72" t="s">
        <v>16</v>
      </c>
      <c r="H12" s="123"/>
      <c r="I12" s="72" t="s">
        <v>16</v>
      </c>
      <c r="J12" s="123"/>
    </row>
    <row r="13" spans="1:10" ht="15.95" customHeight="1">
      <c r="A13" s="151"/>
      <c r="B13" s="21" t="s">
        <v>25</v>
      </c>
      <c r="C13" s="72" t="s">
        <v>51</v>
      </c>
      <c r="D13" s="123"/>
      <c r="E13" s="72" t="s">
        <v>51</v>
      </c>
      <c r="F13" s="123"/>
      <c r="G13" s="72" t="s">
        <v>51</v>
      </c>
      <c r="H13" s="123"/>
      <c r="I13" s="72" t="s">
        <v>51</v>
      </c>
      <c r="J13" s="123"/>
    </row>
    <row r="14" spans="1:10" ht="15.95" customHeight="1">
      <c r="A14" s="151"/>
      <c r="B14" s="21" t="s">
        <v>65</v>
      </c>
      <c r="C14" s="72" t="s">
        <v>16</v>
      </c>
      <c r="D14" s="123"/>
      <c r="E14" s="72" t="s">
        <v>16</v>
      </c>
      <c r="F14" s="123"/>
      <c r="G14" s="72" t="s">
        <v>16</v>
      </c>
      <c r="H14" s="123"/>
      <c r="I14" s="72" t="s">
        <v>16</v>
      </c>
      <c r="J14" s="123"/>
    </row>
    <row r="15" spans="1:10" ht="15.95" customHeight="1" thickBot="1">
      <c r="A15" s="151"/>
      <c r="B15" s="23" t="s">
        <v>48</v>
      </c>
      <c r="C15" s="65" t="s">
        <v>49</v>
      </c>
      <c r="D15" s="124"/>
      <c r="E15" s="65" t="s">
        <v>49</v>
      </c>
      <c r="F15" s="124"/>
      <c r="G15" s="65" t="s">
        <v>49</v>
      </c>
      <c r="H15" s="124"/>
      <c r="I15" s="65" t="s">
        <v>49</v>
      </c>
      <c r="J15" s="124"/>
    </row>
    <row r="16" spans="1:10" ht="15.95" customHeight="1" thickBot="1">
      <c r="A16" s="152"/>
      <c r="B16" s="24" t="s">
        <v>26</v>
      </c>
      <c r="C16" s="127" t="s">
        <v>54</v>
      </c>
      <c r="D16" s="128"/>
      <c r="E16" s="127" t="s">
        <v>54</v>
      </c>
      <c r="F16" s="128"/>
      <c r="G16" s="127" t="s">
        <v>54</v>
      </c>
      <c r="H16" s="128"/>
      <c r="I16" s="127" t="s">
        <v>54</v>
      </c>
      <c r="J16" s="128"/>
    </row>
    <row r="17" spans="1:10" ht="15.95" customHeight="1" thickBot="1">
      <c r="A17" s="1"/>
      <c r="B17" s="25"/>
      <c r="C17" s="5"/>
      <c r="D17" s="6"/>
      <c r="E17" s="5"/>
      <c r="F17" s="5"/>
      <c r="G17" s="5"/>
      <c r="H17" s="5"/>
      <c r="I17" s="5"/>
      <c r="J17" s="5"/>
    </row>
    <row r="18" spans="1:10" ht="15.95" customHeight="1">
      <c r="A18" s="131" t="s">
        <v>19</v>
      </c>
      <c r="B18" s="134" t="s">
        <v>3</v>
      </c>
      <c r="C18" s="62" t="s">
        <v>16</v>
      </c>
      <c r="D18" s="111">
        <v>20</v>
      </c>
      <c r="E18" s="62" t="s">
        <v>16</v>
      </c>
      <c r="F18" s="111">
        <v>20</v>
      </c>
      <c r="G18" s="62" t="s">
        <v>16</v>
      </c>
      <c r="H18" s="111">
        <v>20</v>
      </c>
      <c r="I18" s="62" t="s">
        <v>16</v>
      </c>
      <c r="J18" s="111">
        <v>20</v>
      </c>
    </row>
    <row r="19" spans="1:10" ht="15.95" customHeight="1">
      <c r="A19" s="132"/>
      <c r="B19" s="135"/>
      <c r="C19" s="72" t="s">
        <v>17</v>
      </c>
      <c r="D19" s="103">
        <f>(D25/0.85*0.3)</f>
        <v>32.605760576057598</v>
      </c>
      <c r="E19" s="72" t="s">
        <v>17</v>
      </c>
      <c r="F19" s="103">
        <f>D19</f>
        <v>32.605760576057598</v>
      </c>
      <c r="G19" s="72" t="s">
        <v>17</v>
      </c>
      <c r="H19" s="103">
        <f>D19</f>
        <v>32.605760576057598</v>
      </c>
      <c r="I19" s="72" t="s">
        <v>17</v>
      </c>
      <c r="J19" s="103">
        <f>D19</f>
        <v>32.605760576057598</v>
      </c>
    </row>
    <row r="20" spans="1:10" ht="15.95" customHeight="1">
      <c r="A20" s="132"/>
      <c r="B20" s="135"/>
      <c r="C20" s="104">
        <v>5</v>
      </c>
      <c r="D20" s="103">
        <f>(D25/0.85*0.4)</f>
        <v>43.474347434743471</v>
      </c>
      <c r="E20" s="104">
        <v>5</v>
      </c>
      <c r="F20" s="103">
        <f>(F25/0.9*0.4)</f>
        <v>43.474347434743471</v>
      </c>
      <c r="G20" s="104">
        <v>5</v>
      </c>
      <c r="H20" s="103">
        <f>(D25/0.85*0.4)</f>
        <v>43.474347434743471</v>
      </c>
      <c r="I20" s="104" t="s">
        <v>1</v>
      </c>
      <c r="J20" s="105" t="s">
        <v>1</v>
      </c>
    </row>
    <row r="21" spans="1:10" ht="15.95" customHeight="1">
      <c r="A21" s="132"/>
      <c r="B21" s="135"/>
      <c r="C21" s="104">
        <v>5</v>
      </c>
      <c r="D21" s="103">
        <f>(D25/0.85*0.475)</f>
        <v>51.625787578757866</v>
      </c>
      <c r="E21" s="104">
        <v>5</v>
      </c>
      <c r="F21" s="103">
        <f>(F25/0.9*0.5)</f>
        <v>54.342934293429337</v>
      </c>
      <c r="G21" s="104">
        <v>5</v>
      </c>
      <c r="H21" s="103">
        <f>(D25/0.85*0.55)</f>
        <v>59.777227722772274</v>
      </c>
      <c r="I21" s="104" t="s">
        <v>1</v>
      </c>
      <c r="J21" s="105" t="s">
        <v>1</v>
      </c>
    </row>
    <row r="22" spans="1:10" ht="15.95" customHeight="1" thickBot="1">
      <c r="A22" s="132"/>
      <c r="B22" s="135"/>
      <c r="C22" s="112">
        <v>3</v>
      </c>
      <c r="D22" s="108">
        <f>(D25/0.85*0.55)</f>
        <v>59.777227722772274</v>
      </c>
      <c r="E22" s="112">
        <v>3</v>
      </c>
      <c r="F22" s="108">
        <f>(F25/0.9*0.6)</f>
        <v>65.211521152115196</v>
      </c>
      <c r="G22" s="112">
        <v>3</v>
      </c>
      <c r="H22" s="108">
        <f>(D25/0.85*0.65)</f>
        <v>70.64581458145814</v>
      </c>
      <c r="I22" s="112" t="s">
        <v>1</v>
      </c>
      <c r="J22" s="113" t="s">
        <v>1</v>
      </c>
    </row>
    <row r="23" spans="1:10" ht="15.95" customHeight="1">
      <c r="A23" s="132"/>
      <c r="B23" s="135"/>
      <c r="C23" s="48">
        <v>5</v>
      </c>
      <c r="D23" s="49">
        <f>(D25/0.85*0.65)</f>
        <v>70.64581458145814</v>
      </c>
      <c r="E23" s="48">
        <v>3</v>
      </c>
      <c r="F23" s="49">
        <f>(D25/0.85*0.7)</f>
        <v>76.080108010801069</v>
      </c>
      <c r="G23" s="48">
        <v>5</v>
      </c>
      <c r="H23" s="49">
        <f>(D25/0.85*0.75)</f>
        <v>81.514401440144013</v>
      </c>
      <c r="I23" s="48">
        <v>5</v>
      </c>
      <c r="J23" s="49">
        <f>(D25/0.85*0.4)</f>
        <v>43.474347434743471</v>
      </c>
    </row>
    <row r="24" spans="1:10" ht="15.95" customHeight="1">
      <c r="A24" s="132"/>
      <c r="B24" s="135"/>
      <c r="C24" s="50">
        <v>5</v>
      </c>
      <c r="D24" s="51">
        <f>(D25/0.85*0.75)</f>
        <v>81.514401440144013</v>
      </c>
      <c r="E24" s="50">
        <v>3</v>
      </c>
      <c r="F24" s="51">
        <f>(D25/0.85*0.8)</f>
        <v>86.948694869486943</v>
      </c>
      <c r="G24" s="50">
        <v>3</v>
      </c>
      <c r="H24" s="51">
        <f>(D25/0.85*0.85)</f>
        <v>92.382988298829872</v>
      </c>
      <c r="I24" s="50">
        <v>5</v>
      </c>
      <c r="J24" s="51">
        <f>(D25/0.85*0.5)</f>
        <v>54.342934293429337</v>
      </c>
    </row>
    <row r="25" spans="1:10" ht="15.95" customHeight="1" thickBot="1">
      <c r="A25" s="132"/>
      <c r="B25" s="153"/>
      <c r="C25" s="55" t="s">
        <v>13</v>
      </c>
      <c r="D25" s="56">
        <f>('1. ciklus'!E3*0.966*0.85)</f>
        <v>92.382988298829872</v>
      </c>
      <c r="E25" s="55" t="s">
        <v>14</v>
      </c>
      <c r="F25" s="56">
        <f>(D25/0.85*0.9)</f>
        <v>97.817281728172816</v>
      </c>
      <c r="G25" s="55" t="s">
        <v>15</v>
      </c>
      <c r="H25" s="56">
        <f>(D25/0.85*0.95)</f>
        <v>103.25157515751573</v>
      </c>
      <c r="I25" s="57">
        <v>5</v>
      </c>
      <c r="J25" s="56">
        <f>(D25/0.85*0.6)</f>
        <v>65.211521152115196</v>
      </c>
    </row>
    <row r="26" spans="1:10" ht="15.95" customHeight="1">
      <c r="A26" s="132"/>
      <c r="B26" s="30" t="s">
        <v>47</v>
      </c>
      <c r="C26" s="69" t="s">
        <v>61</v>
      </c>
      <c r="D26" s="122" t="s">
        <v>53</v>
      </c>
      <c r="E26" s="69" t="s">
        <v>61</v>
      </c>
      <c r="F26" s="122" t="s">
        <v>53</v>
      </c>
      <c r="G26" s="69" t="s">
        <v>61</v>
      </c>
      <c r="H26" s="122" t="s">
        <v>53</v>
      </c>
      <c r="I26" s="69" t="s">
        <v>61</v>
      </c>
      <c r="J26" s="122" t="s">
        <v>55</v>
      </c>
    </row>
    <row r="27" spans="1:10" ht="15.95" customHeight="1">
      <c r="A27" s="132"/>
      <c r="B27" s="30" t="s">
        <v>43</v>
      </c>
      <c r="C27" s="70" t="s">
        <v>29</v>
      </c>
      <c r="D27" s="129"/>
      <c r="E27" s="70" t="s">
        <v>29</v>
      </c>
      <c r="F27" s="129"/>
      <c r="G27" s="70" t="s">
        <v>29</v>
      </c>
      <c r="H27" s="129"/>
      <c r="I27" s="70" t="s">
        <v>29</v>
      </c>
      <c r="J27" s="129"/>
    </row>
    <row r="28" spans="1:10" ht="15.95" customHeight="1">
      <c r="A28" s="132"/>
      <c r="B28" s="30" t="s">
        <v>62</v>
      </c>
      <c r="C28" s="71" t="s">
        <v>30</v>
      </c>
      <c r="D28" s="129"/>
      <c r="E28" s="71" t="s">
        <v>30</v>
      </c>
      <c r="F28" s="129"/>
      <c r="G28" s="71" t="s">
        <v>30</v>
      </c>
      <c r="H28" s="129"/>
      <c r="I28" s="71" t="s">
        <v>30</v>
      </c>
      <c r="J28" s="129"/>
    </row>
    <row r="29" spans="1:10" ht="15.95" customHeight="1">
      <c r="A29" s="132"/>
      <c r="B29" s="30" t="s">
        <v>45</v>
      </c>
      <c r="C29" s="72" t="s">
        <v>51</v>
      </c>
      <c r="D29" s="129"/>
      <c r="E29" s="72" t="s">
        <v>51</v>
      </c>
      <c r="F29" s="129"/>
      <c r="G29" s="72" t="s">
        <v>51</v>
      </c>
      <c r="H29" s="129"/>
      <c r="I29" s="72" t="s">
        <v>51</v>
      </c>
      <c r="J29" s="129"/>
    </row>
    <row r="30" spans="1:10" ht="15.95" customHeight="1">
      <c r="A30" s="132"/>
      <c r="B30" s="30" t="s">
        <v>28</v>
      </c>
      <c r="C30" s="70" t="s">
        <v>44</v>
      </c>
      <c r="D30" s="129"/>
      <c r="E30" s="70" t="s">
        <v>44</v>
      </c>
      <c r="F30" s="129"/>
      <c r="G30" s="70" t="s">
        <v>44</v>
      </c>
      <c r="H30" s="129"/>
      <c r="I30" s="70" t="s">
        <v>44</v>
      </c>
      <c r="J30" s="129"/>
    </row>
    <row r="31" spans="1:10" ht="15.95" customHeight="1">
      <c r="A31" s="132"/>
      <c r="B31" s="31" t="s">
        <v>46</v>
      </c>
      <c r="C31" s="70" t="s">
        <v>16</v>
      </c>
      <c r="D31" s="129"/>
      <c r="E31" s="70" t="s">
        <v>16</v>
      </c>
      <c r="F31" s="129"/>
      <c r="G31" s="70" t="s">
        <v>16</v>
      </c>
      <c r="H31" s="129"/>
      <c r="I31" s="70" t="s">
        <v>16</v>
      </c>
      <c r="J31" s="129"/>
    </row>
    <row r="32" spans="1:10" ht="15.95" customHeight="1" thickBot="1">
      <c r="A32" s="132"/>
      <c r="B32" s="23" t="s">
        <v>48</v>
      </c>
      <c r="C32" s="73" t="s">
        <v>50</v>
      </c>
      <c r="D32" s="129"/>
      <c r="E32" s="63" t="s">
        <v>50</v>
      </c>
      <c r="F32" s="130"/>
      <c r="G32" s="63" t="s">
        <v>50</v>
      </c>
      <c r="H32" s="130"/>
      <c r="I32" s="63" t="s">
        <v>50</v>
      </c>
      <c r="J32" s="130"/>
    </row>
    <row r="33" spans="1:10" ht="15.95" customHeight="1" thickBot="1">
      <c r="A33" s="133"/>
      <c r="B33" s="24" t="s">
        <v>26</v>
      </c>
      <c r="C33" s="127" t="s">
        <v>54</v>
      </c>
      <c r="D33" s="128"/>
      <c r="E33" s="127" t="s">
        <v>54</v>
      </c>
      <c r="F33" s="128"/>
      <c r="G33" s="127" t="s">
        <v>54</v>
      </c>
      <c r="H33" s="128"/>
      <c r="I33" s="127" t="s">
        <v>54</v>
      </c>
      <c r="J33" s="128"/>
    </row>
    <row r="34" spans="1:10" ht="15.95" customHeight="1" thickBot="1">
      <c r="A34" s="1"/>
      <c r="B34" s="25"/>
      <c r="C34" s="25"/>
      <c r="D34" s="6"/>
      <c r="E34" s="5"/>
      <c r="F34" s="5"/>
      <c r="G34" s="5"/>
      <c r="H34" s="5"/>
      <c r="I34" s="5"/>
      <c r="J34" s="5"/>
    </row>
    <row r="35" spans="1:10" ht="15.95" customHeight="1">
      <c r="A35" s="131" t="s">
        <v>20</v>
      </c>
      <c r="B35" s="137" t="s">
        <v>21</v>
      </c>
      <c r="C35" s="138"/>
      <c r="D35" s="138"/>
      <c r="E35" s="138"/>
      <c r="F35" s="138"/>
      <c r="G35" s="138"/>
      <c r="H35" s="138"/>
      <c r="I35" s="138"/>
      <c r="J35" s="139"/>
    </row>
    <row r="36" spans="1:10" ht="15.95" customHeight="1">
      <c r="A36" s="132"/>
      <c r="B36" s="140"/>
      <c r="C36" s="141"/>
      <c r="D36" s="141"/>
      <c r="E36" s="141"/>
      <c r="F36" s="141"/>
      <c r="G36" s="141"/>
      <c r="H36" s="141"/>
      <c r="I36" s="141"/>
      <c r="J36" s="142"/>
    </row>
    <row r="37" spans="1:10" ht="15.95" customHeight="1">
      <c r="A37" s="132"/>
      <c r="B37" s="140"/>
      <c r="C37" s="141"/>
      <c r="D37" s="141"/>
      <c r="E37" s="141"/>
      <c r="F37" s="141"/>
      <c r="G37" s="141"/>
      <c r="H37" s="141"/>
      <c r="I37" s="141"/>
      <c r="J37" s="142"/>
    </row>
    <row r="38" spans="1:10" ht="15.95" customHeight="1">
      <c r="A38" s="132"/>
      <c r="B38" s="140"/>
      <c r="C38" s="141"/>
      <c r="D38" s="141"/>
      <c r="E38" s="141"/>
      <c r="F38" s="141"/>
      <c r="G38" s="141"/>
      <c r="H38" s="141"/>
      <c r="I38" s="141"/>
      <c r="J38" s="142"/>
    </row>
    <row r="39" spans="1:10" ht="15.95" customHeight="1">
      <c r="A39" s="132"/>
      <c r="B39" s="140"/>
      <c r="C39" s="141"/>
      <c r="D39" s="141"/>
      <c r="E39" s="141"/>
      <c r="F39" s="141"/>
      <c r="G39" s="141"/>
      <c r="H39" s="141"/>
      <c r="I39" s="141"/>
      <c r="J39" s="142"/>
    </row>
    <row r="40" spans="1:10" ht="15.95" customHeight="1" thickBot="1">
      <c r="A40" s="133"/>
      <c r="B40" s="143"/>
      <c r="C40" s="144"/>
      <c r="D40" s="144"/>
      <c r="E40" s="144"/>
      <c r="F40" s="144"/>
      <c r="G40" s="144"/>
      <c r="H40" s="144"/>
      <c r="I40" s="144"/>
      <c r="J40" s="145"/>
    </row>
    <row r="41" spans="1:10" ht="15.9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</row>
    <row r="42" spans="1:10" ht="15.95" customHeight="1">
      <c r="A42" s="131" t="s">
        <v>31</v>
      </c>
      <c r="B42" s="134" t="s">
        <v>4</v>
      </c>
      <c r="C42" s="20" t="s">
        <v>16</v>
      </c>
      <c r="D42" s="11">
        <v>20</v>
      </c>
      <c r="E42" s="20" t="s">
        <v>16</v>
      </c>
      <c r="F42" s="11">
        <v>20</v>
      </c>
      <c r="G42" s="20" t="s">
        <v>16</v>
      </c>
      <c r="H42" s="11">
        <v>20</v>
      </c>
      <c r="I42" s="20" t="s">
        <v>16</v>
      </c>
      <c r="J42" s="11">
        <v>20</v>
      </c>
    </row>
    <row r="43" spans="1:10" ht="15.95" customHeight="1">
      <c r="A43" s="132"/>
      <c r="B43" s="135"/>
      <c r="C43" s="32">
        <v>8</v>
      </c>
      <c r="D43" s="13">
        <f>(D49/0.85*0.25)</f>
        <v>27.171467146714669</v>
      </c>
      <c r="E43" s="32">
        <v>8</v>
      </c>
      <c r="F43" s="13">
        <f>D43</f>
        <v>27.171467146714669</v>
      </c>
      <c r="G43" s="32">
        <v>8</v>
      </c>
      <c r="H43" s="13">
        <f>D43</f>
        <v>27.171467146714669</v>
      </c>
      <c r="I43" s="32">
        <v>8</v>
      </c>
      <c r="J43" s="13">
        <f>D43</f>
        <v>27.171467146714669</v>
      </c>
    </row>
    <row r="44" spans="1:10" ht="15.95" customHeight="1">
      <c r="A44" s="132"/>
      <c r="B44" s="135"/>
      <c r="C44" s="33">
        <v>5</v>
      </c>
      <c r="D44" s="13">
        <f>(D49/0.85*0.4)</f>
        <v>43.474347434743471</v>
      </c>
      <c r="E44" s="33">
        <v>5</v>
      </c>
      <c r="F44" s="13">
        <f>(F49/0.9*0.4)</f>
        <v>43.474347434743471</v>
      </c>
      <c r="G44" s="33">
        <v>5</v>
      </c>
      <c r="H44" s="13">
        <f>(D49/0.85*0.4)</f>
        <v>43.474347434743471</v>
      </c>
      <c r="I44" s="26" t="s">
        <v>1</v>
      </c>
      <c r="J44" s="27" t="s">
        <v>1</v>
      </c>
    </row>
    <row r="45" spans="1:10" ht="15.95" customHeight="1">
      <c r="A45" s="132"/>
      <c r="B45" s="135"/>
      <c r="C45" s="33">
        <v>5</v>
      </c>
      <c r="D45" s="13">
        <f>(D49/0.85*0.475)</f>
        <v>51.625787578757866</v>
      </c>
      <c r="E45" s="33">
        <v>5</v>
      </c>
      <c r="F45" s="13">
        <f>(F49/0.9*0.5)</f>
        <v>54.342934293429337</v>
      </c>
      <c r="G45" s="33">
        <v>5</v>
      </c>
      <c r="H45" s="13">
        <f>(D49/0.85*0.55)</f>
        <v>59.777227722772274</v>
      </c>
      <c r="I45" s="26" t="s">
        <v>1</v>
      </c>
      <c r="J45" s="27" t="s">
        <v>1</v>
      </c>
    </row>
    <row r="46" spans="1:10" ht="15.95" customHeight="1" thickBot="1">
      <c r="A46" s="132"/>
      <c r="B46" s="135"/>
      <c r="C46" s="34">
        <v>3</v>
      </c>
      <c r="D46" s="35">
        <f>(D49/0.85*0.55)</f>
        <v>59.777227722772274</v>
      </c>
      <c r="E46" s="34">
        <v>3</v>
      </c>
      <c r="F46" s="16">
        <f>(F49/0.9*0.6)</f>
        <v>65.211521152115196</v>
      </c>
      <c r="G46" s="34">
        <v>3</v>
      </c>
      <c r="H46" s="16">
        <f>(D49/0.85*0.65)</f>
        <v>70.64581458145814</v>
      </c>
      <c r="I46" s="36" t="s">
        <v>1</v>
      </c>
      <c r="J46" s="37" t="s">
        <v>1</v>
      </c>
    </row>
    <row r="47" spans="1:10" ht="15.95" customHeight="1">
      <c r="A47" s="132"/>
      <c r="B47" s="135"/>
      <c r="C47" s="48">
        <v>5</v>
      </c>
      <c r="D47" s="49">
        <f>(D49/0.85*0.65)</f>
        <v>70.64581458145814</v>
      </c>
      <c r="E47" s="48">
        <v>3</v>
      </c>
      <c r="F47" s="49">
        <f>(D49/0.85*0.7)</f>
        <v>76.080108010801069</v>
      </c>
      <c r="G47" s="48">
        <v>5</v>
      </c>
      <c r="H47" s="49">
        <f>(D49/0.85*0.75)</f>
        <v>81.514401440144013</v>
      </c>
      <c r="I47" s="58">
        <v>5</v>
      </c>
      <c r="J47" s="49">
        <f>(D49/0.85*0.4)</f>
        <v>43.474347434743471</v>
      </c>
    </row>
    <row r="48" spans="1:10" ht="15.95" customHeight="1">
      <c r="A48" s="132"/>
      <c r="B48" s="135"/>
      <c r="C48" s="50">
        <v>5</v>
      </c>
      <c r="D48" s="51">
        <f>(D49/0.85*0.75)</f>
        <v>81.514401440144013</v>
      </c>
      <c r="E48" s="50">
        <v>3</v>
      </c>
      <c r="F48" s="51">
        <f>(D49/0.85*0.8)</f>
        <v>86.948694869486943</v>
      </c>
      <c r="G48" s="50">
        <v>3</v>
      </c>
      <c r="H48" s="51">
        <f>(D49/0.85*0.85)</f>
        <v>92.382988298829872</v>
      </c>
      <c r="I48" s="59">
        <v>5</v>
      </c>
      <c r="J48" s="51">
        <f>(D49/0.85*0.5)</f>
        <v>54.342934293429337</v>
      </c>
    </row>
    <row r="49" spans="1:10" ht="15.95" customHeight="1" thickBot="1">
      <c r="A49" s="132"/>
      <c r="B49" s="136"/>
      <c r="C49" s="55" t="s">
        <v>13</v>
      </c>
      <c r="D49" s="56">
        <f>('1. ciklus'!E4*0.966*0.85)</f>
        <v>92.382988298829872</v>
      </c>
      <c r="E49" s="55" t="s">
        <v>14</v>
      </c>
      <c r="F49" s="56">
        <f>(D49/0.85*0.9)</f>
        <v>97.817281728172816</v>
      </c>
      <c r="G49" s="55" t="s">
        <v>15</v>
      </c>
      <c r="H49" s="56">
        <f>(D49/0.85*0.95)</f>
        <v>103.25157515751573</v>
      </c>
      <c r="I49" s="60">
        <v>5</v>
      </c>
      <c r="J49" s="56">
        <f>(D49/0.85*0.6)</f>
        <v>65.211521152115196</v>
      </c>
    </row>
    <row r="50" spans="1:10" ht="15.95" customHeight="1">
      <c r="A50" s="146"/>
      <c r="B50" s="38" t="s">
        <v>58</v>
      </c>
      <c r="C50" s="66" t="s">
        <v>32</v>
      </c>
      <c r="D50" s="122" t="s">
        <v>53</v>
      </c>
      <c r="E50" s="66" t="s">
        <v>32</v>
      </c>
      <c r="F50" s="122" t="s">
        <v>53</v>
      </c>
      <c r="G50" s="66" t="s">
        <v>32</v>
      </c>
      <c r="H50" s="122" t="s">
        <v>53</v>
      </c>
      <c r="I50" s="66" t="s">
        <v>32</v>
      </c>
      <c r="J50" s="122" t="s">
        <v>55</v>
      </c>
    </row>
    <row r="51" spans="1:10" ht="15.95" customHeight="1">
      <c r="A51" s="146"/>
      <c r="B51" s="39" t="s">
        <v>57</v>
      </c>
      <c r="C51" s="67" t="s">
        <v>29</v>
      </c>
      <c r="D51" s="123"/>
      <c r="E51" s="67" t="s">
        <v>29</v>
      </c>
      <c r="F51" s="123"/>
      <c r="G51" s="67" t="s">
        <v>29</v>
      </c>
      <c r="H51" s="123"/>
      <c r="I51" s="67" t="s">
        <v>29</v>
      </c>
      <c r="J51" s="123"/>
    </row>
    <row r="52" spans="1:10" ht="15.95" customHeight="1">
      <c r="A52" s="146"/>
      <c r="B52" s="39" t="s">
        <v>33</v>
      </c>
      <c r="C52" s="67" t="s">
        <v>30</v>
      </c>
      <c r="D52" s="123"/>
      <c r="E52" s="67" t="s">
        <v>30</v>
      </c>
      <c r="F52" s="123"/>
      <c r="G52" s="67" t="s">
        <v>30</v>
      </c>
      <c r="H52" s="123"/>
      <c r="I52" s="67" t="s">
        <v>30</v>
      </c>
      <c r="J52" s="123"/>
    </row>
    <row r="53" spans="1:10" ht="15.95" customHeight="1">
      <c r="A53" s="146"/>
      <c r="B53" s="39" t="s">
        <v>34</v>
      </c>
      <c r="C53" s="67" t="s">
        <v>35</v>
      </c>
      <c r="D53" s="123"/>
      <c r="E53" s="67" t="s">
        <v>35</v>
      </c>
      <c r="F53" s="123"/>
      <c r="G53" s="67" t="s">
        <v>35</v>
      </c>
      <c r="H53" s="123"/>
      <c r="I53" s="67" t="s">
        <v>35</v>
      </c>
      <c r="J53" s="123"/>
    </row>
    <row r="54" spans="1:10" ht="15.95" customHeight="1" thickBot="1">
      <c r="A54" s="146"/>
      <c r="B54" s="40" t="s">
        <v>56</v>
      </c>
      <c r="C54" s="68" t="s">
        <v>27</v>
      </c>
      <c r="D54" s="123"/>
      <c r="E54" s="68" t="s">
        <v>27</v>
      </c>
      <c r="F54" s="123"/>
      <c r="G54" s="68" t="s">
        <v>27</v>
      </c>
      <c r="H54" s="123"/>
      <c r="I54" s="68" t="s">
        <v>27</v>
      </c>
      <c r="J54" s="123"/>
    </row>
    <row r="55" spans="1:10" ht="15.95" customHeight="1" thickBot="1">
      <c r="A55" s="133"/>
      <c r="B55" s="24" t="s">
        <v>26</v>
      </c>
      <c r="C55" s="127" t="s">
        <v>54</v>
      </c>
      <c r="D55" s="128"/>
      <c r="E55" s="127" t="s">
        <v>54</v>
      </c>
      <c r="F55" s="128"/>
      <c r="G55" s="127" t="s">
        <v>54</v>
      </c>
      <c r="H55" s="128"/>
      <c r="I55" s="127" t="s">
        <v>54</v>
      </c>
      <c r="J55" s="128"/>
    </row>
    <row r="56" spans="1:10" ht="15.95" customHeight="1" thickBot="1">
      <c r="A56" s="1"/>
      <c r="B56" s="25"/>
      <c r="C56" s="5"/>
      <c r="D56" s="6"/>
      <c r="E56" s="5"/>
      <c r="F56" s="5"/>
      <c r="G56" s="5"/>
      <c r="H56" s="5"/>
      <c r="I56" s="5"/>
      <c r="J56" s="5"/>
    </row>
    <row r="57" spans="1:10" ht="15.95" customHeight="1">
      <c r="A57" s="131" t="s">
        <v>40</v>
      </c>
      <c r="B57" s="134" t="s">
        <v>5</v>
      </c>
      <c r="C57" s="62" t="s">
        <v>16</v>
      </c>
      <c r="D57" s="111">
        <v>20</v>
      </c>
      <c r="E57" s="62" t="s">
        <v>16</v>
      </c>
      <c r="F57" s="111">
        <v>20</v>
      </c>
      <c r="G57" s="62" t="s">
        <v>16</v>
      </c>
      <c r="H57" s="111">
        <v>20</v>
      </c>
      <c r="I57" s="62" t="s">
        <v>16</v>
      </c>
      <c r="J57" s="111">
        <v>20</v>
      </c>
    </row>
    <row r="58" spans="1:10" ht="15.95" customHeight="1">
      <c r="A58" s="132"/>
      <c r="B58" s="135"/>
      <c r="C58" s="63" t="s">
        <v>17</v>
      </c>
      <c r="D58" s="103">
        <f>(D64/0.85*0.3)</f>
        <v>32.605760576057598</v>
      </c>
      <c r="E58" s="63" t="s">
        <v>17</v>
      </c>
      <c r="F58" s="103">
        <f>D58</f>
        <v>32.605760576057598</v>
      </c>
      <c r="G58" s="63" t="s">
        <v>17</v>
      </c>
      <c r="H58" s="103">
        <f>D58</f>
        <v>32.605760576057598</v>
      </c>
      <c r="I58" s="63" t="s">
        <v>17</v>
      </c>
      <c r="J58" s="103">
        <f>D58</f>
        <v>32.605760576057598</v>
      </c>
    </row>
    <row r="59" spans="1:10" ht="15.95" customHeight="1">
      <c r="A59" s="132"/>
      <c r="B59" s="135"/>
      <c r="C59" s="104">
        <v>5</v>
      </c>
      <c r="D59" s="103">
        <f>(D64/0.85*0.4)</f>
        <v>43.474347434743471</v>
      </c>
      <c r="E59" s="104">
        <v>5</v>
      </c>
      <c r="F59" s="103">
        <f>(F64/0.9*0.4)</f>
        <v>43.474347434743471</v>
      </c>
      <c r="G59" s="104">
        <v>5</v>
      </c>
      <c r="H59" s="103">
        <f>(D64/0.85*0.4)</f>
        <v>43.474347434743471</v>
      </c>
      <c r="I59" s="104" t="s">
        <v>1</v>
      </c>
      <c r="J59" s="105" t="s">
        <v>1</v>
      </c>
    </row>
    <row r="60" spans="1:10" ht="15.95" customHeight="1">
      <c r="A60" s="132"/>
      <c r="B60" s="135"/>
      <c r="C60" s="104">
        <v>5</v>
      </c>
      <c r="D60" s="103">
        <f>(D64/0.85*0.475)</f>
        <v>51.625787578757866</v>
      </c>
      <c r="E60" s="104">
        <v>5</v>
      </c>
      <c r="F60" s="103">
        <f>(F64/0.9*0.5)</f>
        <v>54.342934293429337</v>
      </c>
      <c r="G60" s="104">
        <v>5</v>
      </c>
      <c r="H60" s="103">
        <f>(D64/0.85*0.55)</f>
        <v>59.777227722772274</v>
      </c>
      <c r="I60" s="104" t="s">
        <v>1</v>
      </c>
      <c r="J60" s="105" t="s">
        <v>1</v>
      </c>
    </row>
    <row r="61" spans="1:10" ht="15.95" customHeight="1" thickBot="1">
      <c r="A61" s="132"/>
      <c r="B61" s="135"/>
      <c r="C61" s="109">
        <v>3</v>
      </c>
      <c r="D61" s="108">
        <f>(D64/0.85*0.55)</f>
        <v>59.777227722772274</v>
      </c>
      <c r="E61" s="109">
        <v>3</v>
      </c>
      <c r="F61" s="108">
        <f>(F64/0.9*0.6)</f>
        <v>65.211521152115196</v>
      </c>
      <c r="G61" s="109">
        <v>3</v>
      </c>
      <c r="H61" s="108">
        <f>(D64/0.85*0.65)</f>
        <v>70.64581458145814</v>
      </c>
      <c r="I61" s="109" t="s">
        <v>1</v>
      </c>
      <c r="J61" s="110" t="s">
        <v>1</v>
      </c>
    </row>
    <row r="62" spans="1:10" ht="15.95" customHeight="1">
      <c r="A62" s="132"/>
      <c r="B62" s="135"/>
      <c r="C62" s="48">
        <v>5</v>
      </c>
      <c r="D62" s="49">
        <f>(D64/0.85*0.65)</f>
        <v>70.64581458145814</v>
      </c>
      <c r="E62" s="48">
        <v>3</v>
      </c>
      <c r="F62" s="49">
        <f>(D64/0.85*0.7)</f>
        <v>76.080108010801069</v>
      </c>
      <c r="G62" s="48">
        <v>5</v>
      </c>
      <c r="H62" s="49">
        <f>(D64/0.85*0.75)</f>
        <v>81.514401440144013</v>
      </c>
      <c r="I62" s="58">
        <v>5</v>
      </c>
      <c r="J62" s="49">
        <f>(D64/0.85*0.4)</f>
        <v>43.474347434743471</v>
      </c>
    </row>
    <row r="63" spans="1:10" ht="15.95" customHeight="1">
      <c r="A63" s="132"/>
      <c r="B63" s="135"/>
      <c r="C63" s="50">
        <v>5</v>
      </c>
      <c r="D63" s="51">
        <f>(D64/0.85*0.75)</f>
        <v>81.514401440144013</v>
      </c>
      <c r="E63" s="50">
        <v>3</v>
      </c>
      <c r="F63" s="51">
        <f>(D64/0.85*0.8)</f>
        <v>86.948694869486943</v>
      </c>
      <c r="G63" s="50">
        <v>3</v>
      </c>
      <c r="H63" s="51">
        <f>(D64/0.85*0.85)</f>
        <v>92.382988298829872</v>
      </c>
      <c r="I63" s="59">
        <v>5</v>
      </c>
      <c r="J63" s="51">
        <f>(D64/0.85*0.5)</f>
        <v>54.342934293429337</v>
      </c>
    </row>
    <row r="64" spans="1:10" ht="15.95" customHeight="1" thickBot="1">
      <c r="A64" s="132"/>
      <c r="B64" s="136"/>
      <c r="C64" s="52" t="s">
        <v>13</v>
      </c>
      <c r="D64" s="53">
        <f>('1. ciklus'!E5*0.966*0.85)</f>
        <v>92.382988298829872</v>
      </c>
      <c r="E64" s="52" t="s">
        <v>14</v>
      </c>
      <c r="F64" s="53">
        <f>(D64/0.85*0.9)</f>
        <v>97.817281728172816</v>
      </c>
      <c r="G64" s="52" t="s">
        <v>15</v>
      </c>
      <c r="H64" s="53">
        <f>(D64/0.85*0.95)</f>
        <v>103.25157515751573</v>
      </c>
      <c r="I64" s="61">
        <v>5</v>
      </c>
      <c r="J64" s="53">
        <f>(D64/0.85*0.6)</f>
        <v>65.211521152115196</v>
      </c>
    </row>
    <row r="65" spans="1:10" ht="15.95" customHeight="1">
      <c r="A65" s="132"/>
      <c r="B65" s="41" t="s">
        <v>37</v>
      </c>
      <c r="C65" s="62" t="s">
        <v>16</v>
      </c>
      <c r="D65" s="122" t="s">
        <v>53</v>
      </c>
      <c r="E65" s="62" t="s">
        <v>16</v>
      </c>
      <c r="F65" s="122" t="s">
        <v>53</v>
      </c>
      <c r="G65" s="62" t="s">
        <v>16</v>
      </c>
      <c r="H65" s="122" t="s">
        <v>53</v>
      </c>
      <c r="I65" s="62" t="s">
        <v>16</v>
      </c>
      <c r="J65" s="122" t="s">
        <v>55</v>
      </c>
    </row>
    <row r="66" spans="1:10" ht="15.95" customHeight="1">
      <c r="A66" s="132"/>
      <c r="B66" s="40" t="s">
        <v>38</v>
      </c>
      <c r="C66" s="63" t="s">
        <v>16</v>
      </c>
      <c r="D66" s="129"/>
      <c r="E66" s="63" t="s">
        <v>16</v>
      </c>
      <c r="F66" s="129"/>
      <c r="G66" s="63" t="s">
        <v>16</v>
      </c>
      <c r="H66" s="129"/>
      <c r="I66" s="63" t="s">
        <v>16</v>
      </c>
      <c r="J66" s="129"/>
    </row>
    <row r="67" spans="1:10" ht="15.95" customHeight="1">
      <c r="A67" s="132"/>
      <c r="B67" s="40" t="s">
        <v>39</v>
      </c>
      <c r="C67" s="64" t="s">
        <v>16</v>
      </c>
      <c r="D67" s="129"/>
      <c r="E67" s="64" t="s">
        <v>16</v>
      </c>
      <c r="F67" s="129"/>
      <c r="G67" s="64" t="s">
        <v>16</v>
      </c>
      <c r="H67" s="129"/>
      <c r="I67" s="64" t="s">
        <v>16</v>
      </c>
      <c r="J67" s="129"/>
    </row>
    <row r="68" spans="1:10" ht="15.95" customHeight="1">
      <c r="A68" s="132"/>
      <c r="B68" s="42" t="s">
        <v>36</v>
      </c>
      <c r="C68" s="63" t="s">
        <v>0</v>
      </c>
      <c r="D68" s="129"/>
      <c r="E68" s="63" t="s">
        <v>0</v>
      </c>
      <c r="F68" s="129"/>
      <c r="G68" s="63" t="s">
        <v>0</v>
      </c>
      <c r="H68" s="129"/>
      <c r="I68" s="63" t="s">
        <v>0</v>
      </c>
      <c r="J68" s="129"/>
    </row>
    <row r="69" spans="1:10" ht="15.95" customHeight="1">
      <c r="A69" s="132"/>
      <c r="B69" s="42" t="s">
        <v>59</v>
      </c>
      <c r="C69" s="63" t="s">
        <v>60</v>
      </c>
      <c r="D69" s="129"/>
      <c r="E69" s="63" t="s">
        <v>60</v>
      </c>
      <c r="F69" s="129"/>
      <c r="G69" s="63" t="s">
        <v>60</v>
      </c>
      <c r="H69" s="129"/>
      <c r="I69" s="63" t="s">
        <v>60</v>
      </c>
      <c r="J69" s="129"/>
    </row>
    <row r="70" spans="1:10" ht="15.95" customHeight="1" thickBot="1">
      <c r="A70" s="132"/>
      <c r="B70" s="43" t="s">
        <v>52</v>
      </c>
      <c r="C70" s="65" t="s">
        <v>42</v>
      </c>
      <c r="D70" s="129"/>
      <c r="E70" s="65" t="s">
        <v>42</v>
      </c>
      <c r="F70" s="129"/>
      <c r="G70" s="65" t="s">
        <v>42</v>
      </c>
      <c r="H70" s="129"/>
      <c r="I70" s="65" t="s">
        <v>42</v>
      </c>
      <c r="J70" s="130"/>
    </row>
    <row r="71" spans="1:10" ht="15.95" customHeight="1" thickBot="1">
      <c r="A71" s="133"/>
      <c r="B71" s="44" t="s">
        <v>26</v>
      </c>
      <c r="C71" s="127" t="s">
        <v>54</v>
      </c>
      <c r="D71" s="128"/>
      <c r="E71" s="127" t="s">
        <v>54</v>
      </c>
      <c r="F71" s="128"/>
      <c r="G71" s="127" t="s">
        <v>54</v>
      </c>
      <c r="H71" s="128"/>
      <c r="I71" s="127" t="s">
        <v>54</v>
      </c>
      <c r="J71" s="128"/>
    </row>
    <row r="72" spans="1:10" ht="15.95" customHeight="1" thickBot="1">
      <c r="A72" s="1"/>
      <c r="B72" s="25"/>
      <c r="C72" s="5"/>
      <c r="D72" s="6"/>
      <c r="E72" s="5"/>
      <c r="F72" s="6"/>
      <c r="G72" s="5"/>
      <c r="H72" s="6"/>
      <c r="I72" s="5"/>
      <c r="J72" s="6"/>
    </row>
    <row r="73" spans="1:10" ht="15.95" customHeight="1">
      <c r="A73" s="131" t="s">
        <v>41</v>
      </c>
      <c r="B73" s="137" t="s">
        <v>21</v>
      </c>
      <c r="C73" s="138"/>
      <c r="D73" s="138"/>
      <c r="E73" s="138"/>
      <c r="F73" s="138"/>
      <c r="G73" s="138"/>
      <c r="H73" s="138"/>
      <c r="I73" s="138"/>
      <c r="J73" s="139"/>
    </row>
    <row r="74" spans="1:10" ht="15.95" customHeight="1">
      <c r="A74" s="132"/>
      <c r="B74" s="140"/>
      <c r="C74" s="141"/>
      <c r="D74" s="141"/>
      <c r="E74" s="141"/>
      <c r="F74" s="141"/>
      <c r="G74" s="141"/>
      <c r="H74" s="141"/>
      <c r="I74" s="141"/>
      <c r="J74" s="142"/>
    </row>
    <row r="75" spans="1:10" ht="15.95" customHeight="1">
      <c r="A75" s="132"/>
      <c r="B75" s="140"/>
      <c r="C75" s="141"/>
      <c r="D75" s="141"/>
      <c r="E75" s="141"/>
      <c r="F75" s="141"/>
      <c r="G75" s="141"/>
      <c r="H75" s="141"/>
      <c r="I75" s="141"/>
      <c r="J75" s="142"/>
    </row>
    <row r="76" spans="1:10" ht="15.95" customHeight="1">
      <c r="A76" s="132"/>
      <c r="B76" s="140"/>
      <c r="C76" s="141"/>
      <c r="D76" s="141"/>
      <c r="E76" s="141"/>
      <c r="F76" s="141"/>
      <c r="G76" s="141"/>
      <c r="H76" s="141"/>
      <c r="I76" s="141"/>
      <c r="J76" s="142"/>
    </row>
    <row r="77" spans="1:10" ht="15.95" customHeight="1">
      <c r="A77" s="132"/>
      <c r="B77" s="140"/>
      <c r="C77" s="141"/>
      <c r="D77" s="141"/>
      <c r="E77" s="141"/>
      <c r="F77" s="141"/>
      <c r="G77" s="141"/>
      <c r="H77" s="141"/>
      <c r="I77" s="141"/>
      <c r="J77" s="142"/>
    </row>
    <row r="78" spans="1:10" ht="15.95" customHeight="1">
      <c r="A78" s="132"/>
      <c r="B78" s="140"/>
      <c r="C78" s="141"/>
      <c r="D78" s="141"/>
      <c r="E78" s="141"/>
      <c r="F78" s="141"/>
      <c r="G78" s="141"/>
      <c r="H78" s="141"/>
      <c r="I78" s="141"/>
      <c r="J78" s="142"/>
    </row>
    <row r="79" spans="1:10" ht="15.95" customHeight="1">
      <c r="A79" s="132"/>
      <c r="B79" s="140"/>
      <c r="C79" s="141"/>
      <c r="D79" s="141"/>
      <c r="E79" s="141"/>
      <c r="F79" s="141"/>
      <c r="G79" s="141"/>
      <c r="H79" s="141"/>
      <c r="I79" s="141"/>
      <c r="J79" s="142"/>
    </row>
    <row r="80" spans="1:10" ht="15.95" customHeight="1" thickBot="1">
      <c r="A80" s="133"/>
      <c r="B80" s="143"/>
      <c r="C80" s="144"/>
      <c r="D80" s="144"/>
      <c r="E80" s="144"/>
      <c r="F80" s="144"/>
      <c r="G80" s="144"/>
      <c r="H80" s="144"/>
      <c r="I80" s="144"/>
      <c r="J80" s="145"/>
    </row>
    <row r="83" spans="3:9" ht="15.95" customHeight="1">
      <c r="C83" s="45"/>
      <c r="D83" s="45"/>
      <c r="E83" s="45"/>
      <c r="F83" s="45"/>
      <c r="G83" s="45"/>
      <c r="H83" s="45"/>
      <c r="I83" s="45"/>
    </row>
    <row r="84" spans="3:9" ht="15.95" customHeight="1">
      <c r="C84" s="45"/>
      <c r="D84" s="45"/>
      <c r="E84" s="45"/>
      <c r="F84" s="45"/>
      <c r="G84" s="45"/>
      <c r="H84" s="45"/>
      <c r="I84" s="45"/>
    </row>
  </sheetData>
  <mergeCells count="50">
    <mergeCell ref="A1:A2"/>
    <mergeCell ref="C33:D33"/>
    <mergeCell ref="D26:D32"/>
    <mergeCell ref="C16:D16"/>
    <mergeCell ref="A18:A33"/>
    <mergeCell ref="A3:A16"/>
    <mergeCell ref="B3:B10"/>
    <mergeCell ref="A73:A80"/>
    <mergeCell ref="A35:A40"/>
    <mergeCell ref="B42:B49"/>
    <mergeCell ref="B57:B64"/>
    <mergeCell ref="B73:J80"/>
    <mergeCell ref="C55:D55"/>
    <mergeCell ref="E55:F55"/>
    <mergeCell ref="G55:H55"/>
    <mergeCell ref="I55:J55"/>
    <mergeCell ref="F50:F54"/>
    <mergeCell ref="A42:A55"/>
    <mergeCell ref="I71:J71"/>
    <mergeCell ref="J65:J70"/>
    <mergeCell ref="A57:A71"/>
    <mergeCell ref="D65:D70"/>
    <mergeCell ref="F65:F70"/>
    <mergeCell ref="C71:D71"/>
    <mergeCell ref="E71:F71"/>
    <mergeCell ref="G71:H71"/>
    <mergeCell ref="E16:F16"/>
    <mergeCell ref="D50:D54"/>
    <mergeCell ref="H65:H70"/>
    <mergeCell ref="J50:J54"/>
    <mergeCell ref="B35:J40"/>
    <mergeCell ref="B18:B25"/>
    <mergeCell ref="J11:J15"/>
    <mergeCell ref="I16:J16"/>
    <mergeCell ref="E33:F33"/>
    <mergeCell ref="G16:H16"/>
    <mergeCell ref="G33:H33"/>
    <mergeCell ref="I33:J33"/>
    <mergeCell ref="F26:F32"/>
    <mergeCell ref="H26:H32"/>
    <mergeCell ref="J26:J32"/>
    <mergeCell ref="D11:D15"/>
    <mergeCell ref="F11:F15"/>
    <mergeCell ref="H11:H15"/>
    <mergeCell ref="H50:H54"/>
    <mergeCell ref="I1:J1"/>
    <mergeCell ref="E1:F1"/>
    <mergeCell ref="B1:B2"/>
    <mergeCell ref="G1:H1"/>
    <mergeCell ref="C1:D1"/>
  </mergeCells>
  <phoneticPr fontId="1" type="noConversion"/>
  <printOptions verticalCentered="1"/>
  <pageMargins left="0.5" right="0.5" top="0.5" bottom="0.5" header="0.3" footer="0.3"/>
  <pageSetup scale="97" orientation="portrait" horizontalDpi="4294967292" verticalDpi="4294967292" r:id="rId1"/>
  <headerFooter alignWithMargins="0">
    <oddFooter>&amp;L&amp;"Calibri,Regular"&amp;C000000&amp;F&amp;R&amp;"Calibri,Regular"&amp;C000000&amp;A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4"/>
  <sheetViews>
    <sheetView zoomScaleNormal="145" workbookViewId="0">
      <selection sqref="A1:A2"/>
    </sheetView>
  </sheetViews>
  <sheetFormatPr defaultColWidth="8.85546875" defaultRowHeight="15.95" customHeight="1"/>
  <cols>
    <col min="1" max="1" width="2.7109375" style="4" customWidth="1"/>
    <col min="2" max="2" width="34.7109375" style="4" customWidth="1"/>
    <col min="3" max="10" width="9.28515625" style="4" customWidth="1"/>
    <col min="11" max="16384" width="8.85546875" style="4"/>
  </cols>
  <sheetData>
    <row r="1" spans="1:10" ht="15.95" customHeight="1" thickBot="1">
      <c r="A1" s="147"/>
      <c r="B1" s="157" t="s">
        <v>12</v>
      </c>
      <c r="C1" s="118" t="s">
        <v>9</v>
      </c>
      <c r="D1" s="117"/>
      <c r="E1" s="118" t="s">
        <v>10</v>
      </c>
      <c r="F1" s="117"/>
      <c r="G1" s="118" t="s">
        <v>11</v>
      </c>
      <c r="H1" s="117"/>
      <c r="I1" s="116" t="s">
        <v>22</v>
      </c>
      <c r="J1" s="117"/>
    </row>
    <row r="2" spans="1:10" ht="15.95" customHeight="1" thickBot="1">
      <c r="A2" s="148"/>
      <c r="B2" s="158"/>
      <c r="C2" s="7" t="s">
        <v>8</v>
      </c>
      <c r="D2" s="8" t="s">
        <v>7</v>
      </c>
      <c r="E2" s="7" t="s">
        <v>8</v>
      </c>
      <c r="F2" s="8" t="s">
        <v>7</v>
      </c>
      <c r="G2" s="7" t="s">
        <v>8</v>
      </c>
      <c r="H2" s="8" t="s">
        <v>7</v>
      </c>
      <c r="I2" s="9" t="s">
        <v>8</v>
      </c>
      <c r="J2" s="8" t="s">
        <v>7</v>
      </c>
    </row>
    <row r="3" spans="1:10" ht="15.95" customHeight="1">
      <c r="A3" s="132" t="s">
        <v>18</v>
      </c>
      <c r="B3" s="134" t="s">
        <v>2</v>
      </c>
      <c r="C3" s="10" t="s">
        <v>16</v>
      </c>
      <c r="D3" s="11">
        <v>20</v>
      </c>
      <c r="E3" s="10" t="s">
        <v>16</v>
      </c>
      <c r="F3" s="11">
        <v>20</v>
      </c>
      <c r="G3" s="10" t="s">
        <v>16</v>
      </c>
      <c r="H3" s="11">
        <v>20</v>
      </c>
      <c r="I3" s="10" t="s">
        <v>16</v>
      </c>
      <c r="J3" s="11">
        <v>20</v>
      </c>
    </row>
    <row r="4" spans="1:10" ht="15.95" customHeight="1">
      <c r="A4" s="151"/>
      <c r="B4" s="135"/>
      <c r="C4" s="12">
        <v>8</v>
      </c>
      <c r="D4" s="13">
        <f>(D10/0.85*0.25)</f>
        <v>28.127812781278127</v>
      </c>
      <c r="E4" s="12">
        <v>8</v>
      </c>
      <c r="F4" s="13">
        <f>D4</f>
        <v>28.127812781278127</v>
      </c>
      <c r="G4" s="12">
        <v>8</v>
      </c>
      <c r="H4" s="13">
        <f>D4</f>
        <v>28.127812781278127</v>
      </c>
      <c r="I4" s="12">
        <v>8</v>
      </c>
      <c r="J4" s="13">
        <f>D4</f>
        <v>28.127812781278127</v>
      </c>
    </row>
    <row r="5" spans="1:10" ht="15.95" customHeight="1">
      <c r="A5" s="151"/>
      <c r="B5" s="135"/>
      <c r="C5" s="14">
        <v>5</v>
      </c>
      <c r="D5" s="13">
        <f>(D10/0.85*0.4)</f>
        <v>45.004500450045008</v>
      </c>
      <c r="E5" s="14">
        <v>5</v>
      </c>
      <c r="F5" s="13">
        <f>(F10/0.9*0.4)</f>
        <v>45.004500450045008</v>
      </c>
      <c r="G5" s="14">
        <v>5</v>
      </c>
      <c r="H5" s="13">
        <f>(D10/0.85*0.4)</f>
        <v>45.004500450045008</v>
      </c>
      <c r="I5" s="14" t="s">
        <v>1</v>
      </c>
      <c r="J5" s="13" t="s">
        <v>1</v>
      </c>
    </row>
    <row r="6" spans="1:10" ht="15.95" customHeight="1">
      <c r="A6" s="151"/>
      <c r="B6" s="135"/>
      <c r="C6" s="14">
        <v>5</v>
      </c>
      <c r="D6" s="13">
        <f>(D10/0.85*0.475)</f>
        <v>53.442844284428439</v>
      </c>
      <c r="E6" s="14">
        <v>5</v>
      </c>
      <c r="F6" s="13">
        <f>(F10/0.9*0.5)</f>
        <v>56.255625562556254</v>
      </c>
      <c r="G6" s="14">
        <v>5</v>
      </c>
      <c r="H6" s="13">
        <f>(D10/0.85*0.55)</f>
        <v>61.881188118811885</v>
      </c>
      <c r="I6" s="14" t="s">
        <v>1</v>
      </c>
      <c r="J6" s="13" t="s">
        <v>1</v>
      </c>
    </row>
    <row r="7" spans="1:10" ht="15.95" customHeight="1" thickBot="1">
      <c r="A7" s="151"/>
      <c r="B7" s="135"/>
      <c r="C7" s="15">
        <v>3</v>
      </c>
      <c r="D7" s="16">
        <f>(D10/0.85*0.55)</f>
        <v>61.881188118811885</v>
      </c>
      <c r="E7" s="17">
        <v>3</v>
      </c>
      <c r="F7" s="16">
        <f>(F10/0.9*0.6)</f>
        <v>67.506750675067508</v>
      </c>
      <c r="G7" s="17">
        <v>3</v>
      </c>
      <c r="H7" s="16">
        <f>(D10/0.85*0.65)</f>
        <v>73.132313231323138</v>
      </c>
      <c r="I7" s="15" t="s">
        <v>1</v>
      </c>
      <c r="J7" s="18" t="s">
        <v>1</v>
      </c>
    </row>
    <row r="8" spans="1:10" ht="15.95" customHeight="1">
      <c r="A8" s="151"/>
      <c r="B8" s="135"/>
      <c r="C8" s="48">
        <v>5</v>
      </c>
      <c r="D8" s="49">
        <f>(D10/0.85*0.65)</f>
        <v>73.132313231323138</v>
      </c>
      <c r="E8" s="48">
        <v>3</v>
      </c>
      <c r="F8" s="49">
        <f>(D10/0.85*0.7)</f>
        <v>78.757875787578755</v>
      </c>
      <c r="G8" s="48">
        <v>5</v>
      </c>
      <c r="H8" s="49">
        <f>(D10/0.85*0.75)</f>
        <v>84.383438343834385</v>
      </c>
      <c r="I8" s="48">
        <v>5</v>
      </c>
      <c r="J8" s="49">
        <f>(D10/0.85*0.4)</f>
        <v>45.004500450045008</v>
      </c>
    </row>
    <row r="9" spans="1:10" ht="15.95" customHeight="1">
      <c r="A9" s="151"/>
      <c r="B9" s="135"/>
      <c r="C9" s="50">
        <v>5</v>
      </c>
      <c r="D9" s="51">
        <f>(D10/0.85*0.75)</f>
        <v>84.383438343834385</v>
      </c>
      <c r="E9" s="50">
        <v>3</v>
      </c>
      <c r="F9" s="51">
        <f>(D10/0.85*0.8)</f>
        <v>90.009000900090015</v>
      </c>
      <c r="G9" s="50">
        <v>3</v>
      </c>
      <c r="H9" s="51">
        <f>(D10/0.85*0.85)</f>
        <v>95.634563456345631</v>
      </c>
      <c r="I9" s="50">
        <v>5</v>
      </c>
      <c r="J9" s="51">
        <f>(D10/0.85*0.5)</f>
        <v>56.255625562556254</v>
      </c>
    </row>
    <row r="10" spans="1:10" ht="15.95" customHeight="1" thickBot="1">
      <c r="A10" s="151"/>
      <c r="B10" s="136"/>
      <c r="C10" s="52" t="s">
        <v>13</v>
      </c>
      <c r="D10" s="53">
        <f>('1. ciklus'!E2*0.85)</f>
        <v>95.634563456345631</v>
      </c>
      <c r="E10" s="52" t="s">
        <v>14</v>
      </c>
      <c r="F10" s="53">
        <f>(D10/0.85*0.9)</f>
        <v>101.26012601260126</v>
      </c>
      <c r="G10" s="52" t="s">
        <v>15</v>
      </c>
      <c r="H10" s="53">
        <f>(D10/0.85*0.95)</f>
        <v>106.88568856885688</v>
      </c>
      <c r="I10" s="54">
        <v>5</v>
      </c>
      <c r="J10" s="53">
        <f>(D10/0.85*0.6)</f>
        <v>67.506750675067508</v>
      </c>
    </row>
    <row r="11" spans="1:10" ht="15.95" customHeight="1">
      <c r="A11" s="151"/>
      <c r="B11" s="19" t="s">
        <v>23</v>
      </c>
      <c r="C11" s="62" t="s">
        <v>24</v>
      </c>
      <c r="D11" s="122" t="s">
        <v>53</v>
      </c>
      <c r="E11" s="62" t="s">
        <v>24</v>
      </c>
      <c r="F11" s="122" t="s">
        <v>53</v>
      </c>
      <c r="G11" s="62" t="s">
        <v>24</v>
      </c>
      <c r="H11" s="122" t="s">
        <v>53</v>
      </c>
      <c r="I11" s="62" t="s">
        <v>24</v>
      </c>
      <c r="J11" s="122" t="s">
        <v>55</v>
      </c>
    </row>
    <row r="12" spans="1:10" ht="15.95" customHeight="1">
      <c r="A12" s="151"/>
      <c r="B12" s="21" t="s">
        <v>64</v>
      </c>
      <c r="C12" s="72" t="s">
        <v>16</v>
      </c>
      <c r="D12" s="123"/>
      <c r="E12" s="72" t="s">
        <v>16</v>
      </c>
      <c r="F12" s="123"/>
      <c r="G12" s="72" t="s">
        <v>16</v>
      </c>
      <c r="H12" s="123"/>
      <c r="I12" s="72" t="s">
        <v>16</v>
      </c>
      <c r="J12" s="123"/>
    </row>
    <row r="13" spans="1:10" ht="15.95" customHeight="1">
      <c r="A13" s="151"/>
      <c r="B13" s="21" t="s">
        <v>25</v>
      </c>
      <c r="C13" s="72" t="s">
        <v>51</v>
      </c>
      <c r="D13" s="123"/>
      <c r="E13" s="72" t="s">
        <v>51</v>
      </c>
      <c r="F13" s="123"/>
      <c r="G13" s="72" t="s">
        <v>51</v>
      </c>
      <c r="H13" s="123"/>
      <c r="I13" s="72" t="s">
        <v>51</v>
      </c>
      <c r="J13" s="123"/>
    </row>
    <row r="14" spans="1:10" ht="15.95" customHeight="1">
      <c r="A14" s="151"/>
      <c r="B14" s="21" t="s">
        <v>65</v>
      </c>
      <c r="C14" s="72" t="s">
        <v>16</v>
      </c>
      <c r="D14" s="123"/>
      <c r="E14" s="72" t="s">
        <v>16</v>
      </c>
      <c r="F14" s="123"/>
      <c r="G14" s="72" t="s">
        <v>16</v>
      </c>
      <c r="H14" s="123"/>
      <c r="I14" s="72" t="s">
        <v>16</v>
      </c>
      <c r="J14" s="123"/>
    </row>
    <row r="15" spans="1:10" ht="15.95" customHeight="1" thickBot="1">
      <c r="A15" s="151"/>
      <c r="B15" s="23" t="s">
        <v>48</v>
      </c>
      <c r="C15" s="65" t="s">
        <v>49</v>
      </c>
      <c r="D15" s="124"/>
      <c r="E15" s="65" t="s">
        <v>49</v>
      </c>
      <c r="F15" s="124"/>
      <c r="G15" s="65" t="s">
        <v>49</v>
      </c>
      <c r="H15" s="124"/>
      <c r="I15" s="65" t="s">
        <v>49</v>
      </c>
      <c r="J15" s="124"/>
    </row>
    <row r="16" spans="1:10" ht="15.95" customHeight="1" thickBot="1">
      <c r="A16" s="152"/>
      <c r="B16" s="24" t="s">
        <v>26</v>
      </c>
      <c r="C16" s="127" t="s">
        <v>54</v>
      </c>
      <c r="D16" s="128"/>
      <c r="E16" s="127" t="s">
        <v>54</v>
      </c>
      <c r="F16" s="128"/>
      <c r="G16" s="127" t="s">
        <v>54</v>
      </c>
      <c r="H16" s="128"/>
      <c r="I16" s="127" t="s">
        <v>54</v>
      </c>
      <c r="J16" s="128"/>
    </row>
    <row r="17" spans="1:10" ht="15.95" customHeight="1" thickBot="1">
      <c r="A17" s="1"/>
      <c r="B17" s="25"/>
      <c r="C17" s="5"/>
      <c r="D17" s="6"/>
      <c r="E17" s="5"/>
      <c r="F17" s="5"/>
      <c r="G17" s="5"/>
      <c r="H17" s="5"/>
      <c r="I17" s="5"/>
      <c r="J17" s="5"/>
    </row>
    <row r="18" spans="1:10" ht="15.95" customHeight="1">
      <c r="A18" s="131" t="s">
        <v>19</v>
      </c>
      <c r="B18" s="134" t="s">
        <v>3</v>
      </c>
      <c r="C18" s="62" t="s">
        <v>16</v>
      </c>
      <c r="D18" s="111">
        <v>20</v>
      </c>
      <c r="E18" s="62" t="s">
        <v>16</v>
      </c>
      <c r="F18" s="111">
        <v>20</v>
      </c>
      <c r="G18" s="62" t="s">
        <v>16</v>
      </c>
      <c r="H18" s="111">
        <v>20</v>
      </c>
      <c r="I18" s="62" t="s">
        <v>16</v>
      </c>
      <c r="J18" s="111">
        <v>20</v>
      </c>
    </row>
    <row r="19" spans="1:10" ht="15.95" customHeight="1">
      <c r="A19" s="132"/>
      <c r="B19" s="135"/>
      <c r="C19" s="72" t="s">
        <v>17</v>
      </c>
      <c r="D19" s="103">
        <f>(D25/0.85*0.3)</f>
        <v>33.753375337533754</v>
      </c>
      <c r="E19" s="72" t="s">
        <v>17</v>
      </c>
      <c r="F19" s="103">
        <f>D19</f>
        <v>33.753375337533754</v>
      </c>
      <c r="G19" s="72" t="s">
        <v>17</v>
      </c>
      <c r="H19" s="103">
        <f>D19</f>
        <v>33.753375337533754</v>
      </c>
      <c r="I19" s="72" t="s">
        <v>17</v>
      </c>
      <c r="J19" s="103">
        <f>D19</f>
        <v>33.753375337533754</v>
      </c>
    </row>
    <row r="20" spans="1:10" ht="15.95" customHeight="1">
      <c r="A20" s="132"/>
      <c r="B20" s="135"/>
      <c r="C20" s="104">
        <v>5</v>
      </c>
      <c r="D20" s="103">
        <f>(D25/0.85*0.4)</f>
        <v>45.004500450045008</v>
      </c>
      <c r="E20" s="104">
        <v>5</v>
      </c>
      <c r="F20" s="103">
        <f>(F25/0.9*0.4)</f>
        <v>45.004500450045008</v>
      </c>
      <c r="G20" s="104">
        <v>5</v>
      </c>
      <c r="H20" s="103">
        <f>(D25/0.85*0.4)</f>
        <v>45.004500450045008</v>
      </c>
      <c r="I20" s="104" t="s">
        <v>1</v>
      </c>
      <c r="J20" s="105" t="s">
        <v>1</v>
      </c>
    </row>
    <row r="21" spans="1:10" ht="15.95" customHeight="1">
      <c r="A21" s="132"/>
      <c r="B21" s="135"/>
      <c r="C21" s="104">
        <v>5</v>
      </c>
      <c r="D21" s="103">
        <f>(D25/0.85*0.475)</f>
        <v>53.442844284428439</v>
      </c>
      <c r="E21" s="104">
        <v>5</v>
      </c>
      <c r="F21" s="103">
        <f>(F25/0.9*0.5)</f>
        <v>56.255625562556254</v>
      </c>
      <c r="G21" s="104">
        <v>5</v>
      </c>
      <c r="H21" s="103">
        <f>(D25/0.85*0.55)</f>
        <v>61.881188118811885</v>
      </c>
      <c r="I21" s="104" t="s">
        <v>1</v>
      </c>
      <c r="J21" s="105" t="s">
        <v>1</v>
      </c>
    </row>
    <row r="22" spans="1:10" ht="15.95" customHeight="1" thickBot="1">
      <c r="A22" s="132"/>
      <c r="B22" s="135"/>
      <c r="C22" s="112">
        <v>3</v>
      </c>
      <c r="D22" s="108">
        <f>(D25/0.85*0.55)</f>
        <v>61.881188118811885</v>
      </c>
      <c r="E22" s="112">
        <v>3</v>
      </c>
      <c r="F22" s="108">
        <f>(F25/0.9*0.6)</f>
        <v>67.506750675067508</v>
      </c>
      <c r="G22" s="112">
        <v>3</v>
      </c>
      <c r="H22" s="108">
        <f>(D25/0.85*0.65)</f>
        <v>73.132313231323138</v>
      </c>
      <c r="I22" s="112" t="s">
        <v>1</v>
      </c>
      <c r="J22" s="113" t="s">
        <v>1</v>
      </c>
    </row>
    <row r="23" spans="1:10" ht="15.95" customHeight="1">
      <c r="A23" s="132"/>
      <c r="B23" s="135"/>
      <c r="C23" s="48">
        <v>5</v>
      </c>
      <c r="D23" s="49">
        <f>(D25/0.85*0.65)</f>
        <v>73.132313231323138</v>
      </c>
      <c r="E23" s="48">
        <v>3</v>
      </c>
      <c r="F23" s="49">
        <f>(D25/0.85*0.7)</f>
        <v>78.757875787578755</v>
      </c>
      <c r="G23" s="48">
        <v>5</v>
      </c>
      <c r="H23" s="49">
        <f>(D25/0.85*0.75)</f>
        <v>84.383438343834385</v>
      </c>
      <c r="I23" s="48">
        <v>5</v>
      </c>
      <c r="J23" s="49">
        <f>(D25/0.85*0.4)</f>
        <v>45.004500450045008</v>
      </c>
    </row>
    <row r="24" spans="1:10" ht="15.95" customHeight="1">
      <c r="A24" s="132"/>
      <c r="B24" s="135"/>
      <c r="C24" s="50">
        <v>5</v>
      </c>
      <c r="D24" s="51">
        <f>(D25/0.85*0.75)</f>
        <v>84.383438343834385</v>
      </c>
      <c r="E24" s="50">
        <v>3</v>
      </c>
      <c r="F24" s="51">
        <f>(D25/0.85*0.8)</f>
        <v>90.009000900090015</v>
      </c>
      <c r="G24" s="50">
        <v>3</v>
      </c>
      <c r="H24" s="51">
        <f>(D25/0.85*0.85)</f>
        <v>95.634563456345631</v>
      </c>
      <c r="I24" s="50">
        <v>5</v>
      </c>
      <c r="J24" s="51">
        <f>(D25/0.85*0.5)</f>
        <v>56.255625562556254</v>
      </c>
    </row>
    <row r="25" spans="1:10" ht="15.95" customHeight="1" thickBot="1">
      <c r="A25" s="132"/>
      <c r="B25" s="153"/>
      <c r="C25" s="55" t="s">
        <v>13</v>
      </c>
      <c r="D25" s="56">
        <f>('1. ciklus'!E3*0.85)</f>
        <v>95.634563456345631</v>
      </c>
      <c r="E25" s="55" t="s">
        <v>14</v>
      </c>
      <c r="F25" s="56">
        <f>(D25/0.85*0.9)</f>
        <v>101.26012601260126</v>
      </c>
      <c r="G25" s="55" t="s">
        <v>15</v>
      </c>
      <c r="H25" s="56">
        <f>(D25/0.85*0.95)</f>
        <v>106.88568856885688</v>
      </c>
      <c r="I25" s="57">
        <v>5</v>
      </c>
      <c r="J25" s="56">
        <f>(D25/0.85*0.6)</f>
        <v>67.506750675067508</v>
      </c>
    </row>
    <row r="26" spans="1:10" ht="15.95" customHeight="1">
      <c r="A26" s="132"/>
      <c r="B26" s="30" t="s">
        <v>47</v>
      </c>
      <c r="C26" s="69" t="s">
        <v>61</v>
      </c>
      <c r="D26" s="122" t="s">
        <v>53</v>
      </c>
      <c r="E26" s="69" t="s">
        <v>61</v>
      </c>
      <c r="F26" s="122" t="s">
        <v>53</v>
      </c>
      <c r="G26" s="69" t="s">
        <v>61</v>
      </c>
      <c r="H26" s="122" t="s">
        <v>53</v>
      </c>
      <c r="I26" s="69" t="s">
        <v>61</v>
      </c>
      <c r="J26" s="122" t="s">
        <v>55</v>
      </c>
    </row>
    <row r="27" spans="1:10" ht="15.95" customHeight="1">
      <c r="A27" s="132"/>
      <c r="B27" s="30" t="s">
        <v>43</v>
      </c>
      <c r="C27" s="70" t="s">
        <v>29</v>
      </c>
      <c r="D27" s="129"/>
      <c r="E27" s="70" t="s">
        <v>29</v>
      </c>
      <c r="F27" s="129"/>
      <c r="G27" s="70" t="s">
        <v>29</v>
      </c>
      <c r="H27" s="129"/>
      <c r="I27" s="70" t="s">
        <v>29</v>
      </c>
      <c r="J27" s="129"/>
    </row>
    <row r="28" spans="1:10" ht="15.95" customHeight="1">
      <c r="A28" s="132"/>
      <c r="B28" s="30" t="s">
        <v>62</v>
      </c>
      <c r="C28" s="71" t="s">
        <v>30</v>
      </c>
      <c r="D28" s="129"/>
      <c r="E28" s="71" t="s">
        <v>30</v>
      </c>
      <c r="F28" s="129"/>
      <c r="G28" s="71" t="s">
        <v>30</v>
      </c>
      <c r="H28" s="129"/>
      <c r="I28" s="71" t="s">
        <v>30</v>
      </c>
      <c r="J28" s="129"/>
    </row>
    <row r="29" spans="1:10" ht="15.95" customHeight="1">
      <c r="A29" s="132"/>
      <c r="B29" s="30" t="s">
        <v>45</v>
      </c>
      <c r="C29" s="72" t="s">
        <v>51</v>
      </c>
      <c r="D29" s="129"/>
      <c r="E29" s="72" t="s">
        <v>51</v>
      </c>
      <c r="F29" s="129"/>
      <c r="G29" s="72" t="s">
        <v>51</v>
      </c>
      <c r="H29" s="129"/>
      <c r="I29" s="72" t="s">
        <v>51</v>
      </c>
      <c r="J29" s="129"/>
    </row>
    <row r="30" spans="1:10" ht="15.95" customHeight="1">
      <c r="A30" s="132"/>
      <c r="B30" s="30" t="s">
        <v>28</v>
      </c>
      <c r="C30" s="70" t="s">
        <v>44</v>
      </c>
      <c r="D30" s="129"/>
      <c r="E30" s="70" t="s">
        <v>44</v>
      </c>
      <c r="F30" s="129"/>
      <c r="G30" s="70" t="s">
        <v>44</v>
      </c>
      <c r="H30" s="129"/>
      <c r="I30" s="70" t="s">
        <v>44</v>
      </c>
      <c r="J30" s="129"/>
    </row>
    <row r="31" spans="1:10" ht="15.95" customHeight="1">
      <c r="A31" s="132"/>
      <c r="B31" s="31" t="s">
        <v>46</v>
      </c>
      <c r="C31" s="70" t="s">
        <v>16</v>
      </c>
      <c r="D31" s="129"/>
      <c r="E31" s="70" t="s">
        <v>16</v>
      </c>
      <c r="F31" s="129"/>
      <c r="G31" s="70" t="s">
        <v>16</v>
      </c>
      <c r="H31" s="129"/>
      <c r="I31" s="70" t="s">
        <v>16</v>
      </c>
      <c r="J31" s="129"/>
    </row>
    <row r="32" spans="1:10" ht="15.95" customHeight="1" thickBot="1">
      <c r="A32" s="132"/>
      <c r="B32" s="23" t="s">
        <v>48</v>
      </c>
      <c r="C32" s="73" t="s">
        <v>50</v>
      </c>
      <c r="D32" s="129"/>
      <c r="E32" s="63" t="s">
        <v>50</v>
      </c>
      <c r="F32" s="130"/>
      <c r="G32" s="63" t="s">
        <v>50</v>
      </c>
      <c r="H32" s="130"/>
      <c r="I32" s="63" t="s">
        <v>50</v>
      </c>
      <c r="J32" s="130"/>
    </row>
    <row r="33" spans="1:10" ht="15.95" customHeight="1" thickBot="1">
      <c r="A33" s="133"/>
      <c r="B33" s="24" t="s">
        <v>26</v>
      </c>
      <c r="C33" s="127" t="s">
        <v>54</v>
      </c>
      <c r="D33" s="128"/>
      <c r="E33" s="127" t="s">
        <v>54</v>
      </c>
      <c r="F33" s="128"/>
      <c r="G33" s="127" t="s">
        <v>54</v>
      </c>
      <c r="H33" s="128"/>
      <c r="I33" s="127" t="s">
        <v>54</v>
      </c>
      <c r="J33" s="128"/>
    </row>
    <row r="34" spans="1:10" ht="15.95" customHeight="1" thickBot="1">
      <c r="A34" s="1"/>
      <c r="B34" s="25"/>
      <c r="C34" s="25"/>
      <c r="D34" s="6"/>
      <c r="E34" s="5"/>
      <c r="F34" s="5"/>
      <c r="G34" s="5"/>
      <c r="H34" s="5"/>
      <c r="I34" s="5"/>
      <c r="J34" s="5"/>
    </row>
    <row r="35" spans="1:10" ht="15.95" customHeight="1">
      <c r="A35" s="131" t="s">
        <v>20</v>
      </c>
      <c r="B35" s="137" t="s">
        <v>21</v>
      </c>
      <c r="C35" s="138"/>
      <c r="D35" s="138"/>
      <c r="E35" s="138"/>
      <c r="F35" s="138"/>
      <c r="G35" s="138"/>
      <c r="H35" s="138"/>
      <c r="I35" s="138"/>
      <c r="J35" s="139"/>
    </row>
    <row r="36" spans="1:10" ht="15.95" customHeight="1">
      <c r="A36" s="132"/>
      <c r="B36" s="140"/>
      <c r="C36" s="141"/>
      <c r="D36" s="141"/>
      <c r="E36" s="141"/>
      <c r="F36" s="141"/>
      <c r="G36" s="141"/>
      <c r="H36" s="141"/>
      <c r="I36" s="141"/>
      <c r="J36" s="142"/>
    </row>
    <row r="37" spans="1:10" ht="15.95" customHeight="1">
      <c r="A37" s="132"/>
      <c r="B37" s="140"/>
      <c r="C37" s="141"/>
      <c r="D37" s="141"/>
      <c r="E37" s="141"/>
      <c r="F37" s="141"/>
      <c r="G37" s="141"/>
      <c r="H37" s="141"/>
      <c r="I37" s="141"/>
      <c r="J37" s="142"/>
    </row>
    <row r="38" spans="1:10" ht="15.95" customHeight="1">
      <c r="A38" s="132"/>
      <c r="B38" s="140"/>
      <c r="C38" s="141"/>
      <c r="D38" s="141"/>
      <c r="E38" s="141"/>
      <c r="F38" s="141"/>
      <c r="G38" s="141"/>
      <c r="H38" s="141"/>
      <c r="I38" s="141"/>
      <c r="J38" s="142"/>
    </row>
    <row r="39" spans="1:10" ht="15.95" customHeight="1">
      <c r="A39" s="132"/>
      <c r="B39" s="140"/>
      <c r="C39" s="141"/>
      <c r="D39" s="141"/>
      <c r="E39" s="141"/>
      <c r="F39" s="141"/>
      <c r="G39" s="141"/>
      <c r="H39" s="141"/>
      <c r="I39" s="141"/>
      <c r="J39" s="142"/>
    </row>
    <row r="40" spans="1:10" ht="15.95" customHeight="1" thickBot="1">
      <c r="A40" s="133"/>
      <c r="B40" s="143"/>
      <c r="C40" s="144"/>
      <c r="D40" s="144"/>
      <c r="E40" s="144"/>
      <c r="F40" s="144"/>
      <c r="G40" s="144"/>
      <c r="H40" s="144"/>
      <c r="I40" s="144"/>
      <c r="J40" s="145"/>
    </row>
    <row r="41" spans="1:10" ht="15.9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</row>
    <row r="42" spans="1:10" ht="15.95" customHeight="1">
      <c r="A42" s="131" t="s">
        <v>31</v>
      </c>
      <c r="B42" s="134" t="s">
        <v>4</v>
      </c>
      <c r="C42" s="20" t="s">
        <v>16</v>
      </c>
      <c r="D42" s="11">
        <v>20</v>
      </c>
      <c r="E42" s="20" t="s">
        <v>16</v>
      </c>
      <c r="F42" s="11">
        <v>20</v>
      </c>
      <c r="G42" s="20" t="s">
        <v>16</v>
      </c>
      <c r="H42" s="11">
        <v>20</v>
      </c>
      <c r="I42" s="20" t="s">
        <v>16</v>
      </c>
      <c r="J42" s="11">
        <v>20</v>
      </c>
    </row>
    <row r="43" spans="1:10" ht="15.95" customHeight="1">
      <c r="A43" s="132"/>
      <c r="B43" s="135"/>
      <c r="C43" s="32">
        <v>8</v>
      </c>
      <c r="D43" s="13">
        <f>(D49/0.85*0.25)</f>
        <v>28.127812781278127</v>
      </c>
      <c r="E43" s="32">
        <v>8</v>
      </c>
      <c r="F43" s="13">
        <f>D43</f>
        <v>28.127812781278127</v>
      </c>
      <c r="G43" s="32">
        <v>8</v>
      </c>
      <c r="H43" s="13">
        <f>D43</f>
        <v>28.127812781278127</v>
      </c>
      <c r="I43" s="32">
        <v>8</v>
      </c>
      <c r="J43" s="13">
        <f>D43</f>
        <v>28.127812781278127</v>
      </c>
    </row>
    <row r="44" spans="1:10" ht="15.95" customHeight="1">
      <c r="A44" s="132"/>
      <c r="B44" s="135"/>
      <c r="C44" s="33">
        <v>5</v>
      </c>
      <c r="D44" s="13">
        <f>(D49/0.85*0.4)</f>
        <v>45.004500450045008</v>
      </c>
      <c r="E44" s="33">
        <v>5</v>
      </c>
      <c r="F44" s="13">
        <f>(F49/0.9*0.4)</f>
        <v>45.004500450045008</v>
      </c>
      <c r="G44" s="33">
        <v>5</v>
      </c>
      <c r="H44" s="13">
        <f>(D49/0.85*0.4)</f>
        <v>45.004500450045008</v>
      </c>
      <c r="I44" s="26" t="s">
        <v>1</v>
      </c>
      <c r="J44" s="27" t="s">
        <v>1</v>
      </c>
    </row>
    <row r="45" spans="1:10" ht="15.95" customHeight="1">
      <c r="A45" s="132"/>
      <c r="B45" s="135"/>
      <c r="C45" s="33">
        <v>5</v>
      </c>
      <c r="D45" s="13">
        <f>(D49/0.85*0.475)</f>
        <v>53.442844284428439</v>
      </c>
      <c r="E45" s="33">
        <v>5</v>
      </c>
      <c r="F45" s="13">
        <f>(F49/0.9*0.5)</f>
        <v>56.255625562556254</v>
      </c>
      <c r="G45" s="33">
        <v>5</v>
      </c>
      <c r="H45" s="13">
        <f>(D49/0.85*0.55)</f>
        <v>61.881188118811885</v>
      </c>
      <c r="I45" s="26" t="s">
        <v>1</v>
      </c>
      <c r="J45" s="27" t="s">
        <v>1</v>
      </c>
    </row>
    <row r="46" spans="1:10" ht="15.95" customHeight="1" thickBot="1">
      <c r="A46" s="132"/>
      <c r="B46" s="135"/>
      <c r="C46" s="34">
        <v>3</v>
      </c>
      <c r="D46" s="35">
        <f>(D49/0.85*0.55)</f>
        <v>61.881188118811885</v>
      </c>
      <c r="E46" s="34">
        <v>3</v>
      </c>
      <c r="F46" s="16">
        <f>(F49/0.9*0.6)</f>
        <v>67.506750675067508</v>
      </c>
      <c r="G46" s="34">
        <v>3</v>
      </c>
      <c r="H46" s="16">
        <f>(D49/0.85*0.65)</f>
        <v>73.132313231323138</v>
      </c>
      <c r="I46" s="36" t="s">
        <v>1</v>
      </c>
      <c r="J46" s="37" t="s">
        <v>1</v>
      </c>
    </row>
    <row r="47" spans="1:10" ht="15.95" customHeight="1">
      <c r="A47" s="132"/>
      <c r="B47" s="135"/>
      <c r="C47" s="48">
        <v>5</v>
      </c>
      <c r="D47" s="49">
        <f>(D49/0.85*0.65)</f>
        <v>73.132313231323138</v>
      </c>
      <c r="E47" s="48">
        <v>3</v>
      </c>
      <c r="F47" s="49">
        <f>(D49/0.85*0.7)</f>
        <v>78.757875787578755</v>
      </c>
      <c r="G47" s="48">
        <v>5</v>
      </c>
      <c r="H47" s="49">
        <f>(D49/0.85*0.75)</f>
        <v>84.383438343834385</v>
      </c>
      <c r="I47" s="58">
        <v>5</v>
      </c>
      <c r="J47" s="49">
        <f>(D49/0.85*0.4)</f>
        <v>45.004500450045008</v>
      </c>
    </row>
    <row r="48" spans="1:10" ht="15.95" customHeight="1">
      <c r="A48" s="132"/>
      <c r="B48" s="135"/>
      <c r="C48" s="50">
        <v>5</v>
      </c>
      <c r="D48" s="51">
        <f>(D49/0.85*0.75)</f>
        <v>84.383438343834385</v>
      </c>
      <c r="E48" s="50">
        <v>3</v>
      </c>
      <c r="F48" s="51">
        <f>(D49/0.85*0.8)</f>
        <v>90.009000900090015</v>
      </c>
      <c r="G48" s="50">
        <v>3</v>
      </c>
      <c r="H48" s="51">
        <f>(D49/0.85*0.85)</f>
        <v>95.634563456345631</v>
      </c>
      <c r="I48" s="59">
        <v>5</v>
      </c>
      <c r="J48" s="51">
        <f>(D49/0.85*0.5)</f>
        <v>56.255625562556254</v>
      </c>
    </row>
    <row r="49" spans="1:10" ht="15.95" customHeight="1" thickBot="1">
      <c r="A49" s="132"/>
      <c r="B49" s="136"/>
      <c r="C49" s="55" t="s">
        <v>13</v>
      </c>
      <c r="D49" s="56">
        <f>('1. ciklus'!E4*0.85)</f>
        <v>95.634563456345631</v>
      </c>
      <c r="E49" s="55" t="s">
        <v>14</v>
      </c>
      <c r="F49" s="56">
        <f>(D49/0.85*0.9)</f>
        <v>101.26012601260126</v>
      </c>
      <c r="G49" s="55" t="s">
        <v>15</v>
      </c>
      <c r="H49" s="56">
        <f>(D49/0.85*0.95)</f>
        <v>106.88568856885688</v>
      </c>
      <c r="I49" s="60">
        <v>5</v>
      </c>
      <c r="J49" s="56">
        <f>(D49/0.85*0.6)</f>
        <v>67.506750675067508</v>
      </c>
    </row>
    <row r="50" spans="1:10" ht="15.95" customHeight="1">
      <c r="A50" s="146"/>
      <c r="B50" s="38" t="s">
        <v>58</v>
      </c>
      <c r="C50" s="66" t="s">
        <v>32</v>
      </c>
      <c r="D50" s="122" t="s">
        <v>53</v>
      </c>
      <c r="E50" s="66" t="s">
        <v>32</v>
      </c>
      <c r="F50" s="122" t="s">
        <v>53</v>
      </c>
      <c r="G50" s="66" t="s">
        <v>32</v>
      </c>
      <c r="H50" s="122" t="s">
        <v>53</v>
      </c>
      <c r="I50" s="66" t="s">
        <v>32</v>
      </c>
      <c r="J50" s="122" t="s">
        <v>55</v>
      </c>
    </row>
    <row r="51" spans="1:10" ht="15.95" customHeight="1">
      <c r="A51" s="146"/>
      <c r="B51" s="39" t="s">
        <v>57</v>
      </c>
      <c r="C51" s="67" t="s">
        <v>29</v>
      </c>
      <c r="D51" s="123"/>
      <c r="E51" s="67" t="s">
        <v>29</v>
      </c>
      <c r="F51" s="123"/>
      <c r="G51" s="67" t="s">
        <v>29</v>
      </c>
      <c r="H51" s="123"/>
      <c r="I51" s="67" t="s">
        <v>29</v>
      </c>
      <c r="J51" s="123"/>
    </row>
    <row r="52" spans="1:10" ht="15.95" customHeight="1">
      <c r="A52" s="146"/>
      <c r="B52" s="39" t="s">
        <v>33</v>
      </c>
      <c r="C52" s="67" t="s">
        <v>30</v>
      </c>
      <c r="D52" s="123"/>
      <c r="E52" s="67" t="s">
        <v>30</v>
      </c>
      <c r="F52" s="123"/>
      <c r="G52" s="67" t="s">
        <v>30</v>
      </c>
      <c r="H52" s="123"/>
      <c r="I52" s="67" t="s">
        <v>30</v>
      </c>
      <c r="J52" s="123"/>
    </row>
    <row r="53" spans="1:10" ht="15.95" customHeight="1">
      <c r="A53" s="146"/>
      <c r="B53" s="39" t="s">
        <v>34</v>
      </c>
      <c r="C53" s="67" t="s">
        <v>35</v>
      </c>
      <c r="D53" s="123"/>
      <c r="E53" s="67" t="s">
        <v>35</v>
      </c>
      <c r="F53" s="123"/>
      <c r="G53" s="67" t="s">
        <v>35</v>
      </c>
      <c r="H53" s="123"/>
      <c r="I53" s="67" t="s">
        <v>35</v>
      </c>
      <c r="J53" s="123"/>
    </row>
    <row r="54" spans="1:10" ht="15.95" customHeight="1" thickBot="1">
      <c r="A54" s="146"/>
      <c r="B54" s="40" t="s">
        <v>56</v>
      </c>
      <c r="C54" s="68" t="s">
        <v>27</v>
      </c>
      <c r="D54" s="123"/>
      <c r="E54" s="68" t="s">
        <v>27</v>
      </c>
      <c r="F54" s="123"/>
      <c r="G54" s="68" t="s">
        <v>27</v>
      </c>
      <c r="H54" s="123"/>
      <c r="I54" s="68" t="s">
        <v>27</v>
      </c>
      <c r="J54" s="123"/>
    </row>
    <row r="55" spans="1:10" ht="15.95" customHeight="1" thickBot="1">
      <c r="A55" s="133"/>
      <c r="B55" s="24" t="s">
        <v>26</v>
      </c>
      <c r="C55" s="127" t="s">
        <v>54</v>
      </c>
      <c r="D55" s="128"/>
      <c r="E55" s="127" t="s">
        <v>54</v>
      </c>
      <c r="F55" s="128"/>
      <c r="G55" s="127" t="s">
        <v>54</v>
      </c>
      <c r="H55" s="128"/>
      <c r="I55" s="127" t="s">
        <v>54</v>
      </c>
      <c r="J55" s="128"/>
    </row>
    <row r="56" spans="1:10" ht="15.95" customHeight="1" thickBot="1">
      <c r="A56" s="1"/>
      <c r="B56" s="25"/>
      <c r="C56" s="5"/>
      <c r="D56" s="6"/>
      <c r="E56" s="5"/>
      <c r="F56" s="5"/>
      <c r="G56" s="5"/>
      <c r="H56" s="5"/>
      <c r="I56" s="5"/>
      <c r="J56" s="5"/>
    </row>
    <row r="57" spans="1:10" ht="15.95" customHeight="1">
      <c r="A57" s="131" t="s">
        <v>40</v>
      </c>
      <c r="B57" s="134" t="s">
        <v>5</v>
      </c>
      <c r="C57" s="62" t="s">
        <v>16</v>
      </c>
      <c r="D57" s="111">
        <v>20</v>
      </c>
      <c r="E57" s="62" t="s">
        <v>16</v>
      </c>
      <c r="F57" s="111">
        <v>20</v>
      </c>
      <c r="G57" s="62" t="s">
        <v>16</v>
      </c>
      <c r="H57" s="111">
        <v>20</v>
      </c>
      <c r="I57" s="62" t="s">
        <v>16</v>
      </c>
      <c r="J57" s="111">
        <v>20</v>
      </c>
    </row>
    <row r="58" spans="1:10" ht="15.95" customHeight="1">
      <c r="A58" s="132"/>
      <c r="B58" s="135"/>
      <c r="C58" s="63" t="s">
        <v>17</v>
      </c>
      <c r="D58" s="103">
        <f>(D64/0.85*0.3)</f>
        <v>33.753375337533754</v>
      </c>
      <c r="E58" s="63" t="s">
        <v>17</v>
      </c>
      <c r="F58" s="103">
        <f>D58</f>
        <v>33.753375337533754</v>
      </c>
      <c r="G58" s="63" t="s">
        <v>17</v>
      </c>
      <c r="H58" s="103">
        <f>D58</f>
        <v>33.753375337533754</v>
      </c>
      <c r="I58" s="63" t="s">
        <v>17</v>
      </c>
      <c r="J58" s="103">
        <f>D58</f>
        <v>33.753375337533754</v>
      </c>
    </row>
    <row r="59" spans="1:10" ht="15.95" customHeight="1">
      <c r="A59" s="132"/>
      <c r="B59" s="135"/>
      <c r="C59" s="104">
        <v>5</v>
      </c>
      <c r="D59" s="103">
        <f>(D64/0.85*0.4)</f>
        <v>45.004500450045008</v>
      </c>
      <c r="E59" s="104">
        <v>5</v>
      </c>
      <c r="F59" s="103">
        <f>(F64/0.9*0.4)</f>
        <v>45.004500450045008</v>
      </c>
      <c r="G59" s="104">
        <v>5</v>
      </c>
      <c r="H59" s="103">
        <f>(D64/0.85*0.4)</f>
        <v>45.004500450045008</v>
      </c>
      <c r="I59" s="104" t="s">
        <v>1</v>
      </c>
      <c r="J59" s="105" t="s">
        <v>1</v>
      </c>
    </row>
    <row r="60" spans="1:10" ht="15.95" customHeight="1">
      <c r="A60" s="132"/>
      <c r="B60" s="135"/>
      <c r="C60" s="104">
        <v>5</v>
      </c>
      <c r="D60" s="103">
        <f>(D64/0.85*0.475)</f>
        <v>53.442844284428439</v>
      </c>
      <c r="E60" s="104">
        <v>5</v>
      </c>
      <c r="F60" s="103">
        <f>(F64/0.9*0.5)</f>
        <v>56.255625562556254</v>
      </c>
      <c r="G60" s="104">
        <v>5</v>
      </c>
      <c r="H60" s="103">
        <f>(D64/0.85*0.55)</f>
        <v>61.881188118811885</v>
      </c>
      <c r="I60" s="104" t="s">
        <v>1</v>
      </c>
      <c r="J60" s="105" t="s">
        <v>1</v>
      </c>
    </row>
    <row r="61" spans="1:10" ht="15.95" customHeight="1" thickBot="1">
      <c r="A61" s="132"/>
      <c r="B61" s="135"/>
      <c r="C61" s="109">
        <v>3</v>
      </c>
      <c r="D61" s="108">
        <f>(D64/0.85*0.55)</f>
        <v>61.881188118811885</v>
      </c>
      <c r="E61" s="109">
        <v>3</v>
      </c>
      <c r="F61" s="108">
        <f>(F64/0.9*0.6)</f>
        <v>67.506750675067508</v>
      </c>
      <c r="G61" s="109">
        <v>3</v>
      </c>
      <c r="H61" s="108">
        <f>(D64/0.85*0.65)</f>
        <v>73.132313231323138</v>
      </c>
      <c r="I61" s="109" t="s">
        <v>1</v>
      </c>
      <c r="J61" s="110" t="s">
        <v>1</v>
      </c>
    </row>
    <row r="62" spans="1:10" ht="15.95" customHeight="1">
      <c r="A62" s="132"/>
      <c r="B62" s="135"/>
      <c r="C62" s="48">
        <v>5</v>
      </c>
      <c r="D62" s="49">
        <f>(D64/0.85*0.65)</f>
        <v>73.132313231323138</v>
      </c>
      <c r="E62" s="48">
        <v>3</v>
      </c>
      <c r="F62" s="49">
        <f>(D64/0.85*0.7)</f>
        <v>78.757875787578755</v>
      </c>
      <c r="G62" s="48">
        <v>5</v>
      </c>
      <c r="H62" s="49">
        <f>(D64/0.85*0.75)</f>
        <v>84.383438343834385</v>
      </c>
      <c r="I62" s="58">
        <v>5</v>
      </c>
      <c r="J62" s="49">
        <f>(D64/0.85*0.4)</f>
        <v>45.004500450045008</v>
      </c>
    </row>
    <row r="63" spans="1:10" ht="15.95" customHeight="1">
      <c r="A63" s="132"/>
      <c r="B63" s="135"/>
      <c r="C63" s="50">
        <v>5</v>
      </c>
      <c r="D63" s="51">
        <f>(D64/0.85*0.75)</f>
        <v>84.383438343834385</v>
      </c>
      <c r="E63" s="50">
        <v>3</v>
      </c>
      <c r="F63" s="51">
        <f>(D64/0.85*0.8)</f>
        <v>90.009000900090015</v>
      </c>
      <c r="G63" s="50">
        <v>3</v>
      </c>
      <c r="H63" s="51">
        <f>(D64/0.85*0.85)</f>
        <v>95.634563456345631</v>
      </c>
      <c r="I63" s="59">
        <v>5</v>
      </c>
      <c r="J63" s="51">
        <f>(D64/0.85*0.5)</f>
        <v>56.255625562556254</v>
      </c>
    </row>
    <row r="64" spans="1:10" ht="15.95" customHeight="1" thickBot="1">
      <c r="A64" s="132"/>
      <c r="B64" s="136"/>
      <c r="C64" s="52" t="s">
        <v>13</v>
      </c>
      <c r="D64" s="53">
        <f>('1. ciklus'!E5*0.85)</f>
        <v>95.634563456345631</v>
      </c>
      <c r="E64" s="52" t="s">
        <v>14</v>
      </c>
      <c r="F64" s="53">
        <f>(D64/0.85*0.9)</f>
        <v>101.26012601260126</v>
      </c>
      <c r="G64" s="52" t="s">
        <v>15</v>
      </c>
      <c r="H64" s="53">
        <f>(D64/0.85*0.95)</f>
        <v>106.88568856885688</v>
      </c>
      <c r="I64" s="61">
        <v>5</v>
      </c>
      <c r="J64" s="53">
        <f>(D64/0.85*0.6)</f>
        <v>67.506750675067508</v>
      </c>
    </row>
    <row r="65" spans="1:10" ht="15.95" customHeight="1">
      <c r="A65" s="132"/>
      <c r="B65" s="41" t="s">
        <v>37</v>
      </c>
      <c r="C65" s="62" t="s">
        <v>16</v>
      </c>
      <c r="D65" s="122" t="s">
        <v>53</v>
      </c>
      <c r="E65" s="62" t="s">
        <v>16</v>
      </c>
      <c r="F65" s="122" t="s">
        <v>53</v>
      </c>
      <c r="G65" s="62" t="s">
        <v>16</v>
      </c>
      <c r="H65" s="122" t="s">
        <v>53</v>
      </c>
      <c r="I65" s="62" t="s">
        <v>16</v>
      </c>
      <c r="J65" s="122" t="s">
        <v>55</v>
      </c>
    </row>
    <row r="66" spans="1:10" ht="15.95" customHeight="1">
      <c r="A66" s="132"/>
      <c r="B66" s="40" t="s">
        <v>38</v>
      </c>
      <c r="C66" s="63" t="s">
        <v>16</v>
      </c>
      <c r="D66" s="129"/>
      <c r="E66" s="63" t="s">
        <v>16</v>
      </c>
      <c r="F66" s="129"/>
      <c r="G66" s="63" t="s">
        <v>16</v>
      </c>
      <c r="H66" s="129"/>
      <c r="I66" s="63" t="s">
        <v>16</v>
      </c>
      <c r="J66" s="129"/>
    </row>
    <row r="67" spans="1:10" ht="15.95" customHeight="1">
      <c r="A67" s="132"/>
      <c r="B67" s="40" t="s">
        <v>39</v>
      </c>
      <c r="C67" s="64" t="s">
        <v>16</v>
      </c>
      <c r="D67" s="129"/>
      <c r="E67" s="64" t="s">
        <v>16</v>
      </c>
      <c r="F67" s="129"/>
      <c r="G67" s="64" t="s">
        <v>16</v>
      </c>
      <c r="H67" s="129"/>
      <c r="I67" s="64" t="s">
        <v>16</v>
      </c>
      <c r="J67" s="129"/>
    </row>
    <row r="68" spans="1:10" ht="15.95" customHeight="1">
      <c r="A68" s="132"/>
      <c r="B68" s="42" t="s">
        <v>36</v>
      </c>
      <c r="C68" s="63" t="s">
        <v>0</v>
      </c>
      <c r="D68" s="129"/>
      <c r="E68" s="63" t="s">
        <v>0</v>
      </c>
      <c r="F68" s="129"/>
      <c r="G68" s="63" t="s">
        <v>0</v>
      </c>
      <c r="H68" s="129"/>
      <c r="I68" s="63" t="s">
        <v>0</v>
      </c>
      <c r="J68" s="129"/>
    </row>
    <row r="69" spans="1:10" ht="15.95" customHeight="1">
      <c r="A69" s="132"/>
      <c r="B69" s="42" t="s">
        <v>59</v>
      </c>
      <c r="C69" s="63" t="s">
        <v>60</v>
      </c>
      <c r="D69" s="129"/>
      <c r="E69" s="63" t="s">
        <v>60</v>
      </c>
      <c r="F69" s="129"/>
      <c r="G69" s="63" t="s">
        <v>60</v>
      </c>
      <c r="H69" s="129"/>
      <c r="I69" s="63" t="s">
        <v>60</v>
      </c>
      <c r="J69" s="129"/>
    </row>
    <row r="70" spans="1:10" ht="15.95" customHeight="1" thickBot="1">
      <c r="A70" s="132"/>
      <c r="B70" s="43" t="s">
        <v>52</v>
      </c>
      <c r="C70" s="65" t="s">
        <v>42</v>
      </c>
      <c r="D70" s="129"/>
      <c r="E70" s="65" t="s">
        <v>42</v>
      </c>
      <c r="F70" s="129"/>
      <c r="G70" s="65" t="s">
        <v>42</v>
      </c>
      <c r="H70" s="129"/>
      <c r="I70" s="65" t="s">
        <v>42</v>
      </c>
      <c r="J70" s="130"/>
    </row>
    <row r="71" spans="1:10" ht="15.95" customHeight="1" thickBot="1">
      <c r="A71" s="133"/>
      <c r="B71" s="44" t="s">
        <v>26</v>
      </c>
      <c r="C71" s="127" t="s">
        <v>54</v>
      </c>
      <c r="D71" s="128"/>
      <c r="E71" s="127" t="s">
        <v>54</v>
      </c>
      <c r="F71" s="128"/>
      <c r="G71" s="127" t="s">
        <v>54</v>
      </c>
      <c r="H71" s="128"/>
      <c r="I71" s="127" t="s">
        <v>54</v>
      </c>
      <c r="J71" s="128"/>
    </row>
    <row r="72" spans="1:10" ht="15.95" customHeight="1" thickBot="1">
      <c r="A72" s="1"/>
      <c r="B72" s="25"/>
      <c r="C72" s="5"/>
      <c r="D72" s="6"/>
      <c r="E72" s="5"/>
      <c r="F72" s="6"/>
      <c r="G72" s="5"/>
      <c r="H72" s="6"/>
      <c r="I72" s="5"/>
      <c r="J72" s="6"/>
    </row>
    <row r="73" spans="1:10" ht="15.95" customHeight="1">
      <c r="A73" s="131" t="s">
        <v>41</v>
      </c>
      <c r="B73" s="137" t="s">
        <v>21</v>
      </c>
      <c r="C73" s="138"/>
      <c r="D73" s="138"/>
      <c r="E73" s="138"/>
      <c r="F73" s="138"/>
      <c r="G73" s="138"/>
      <c r="H73" s="138"/>
      <c r="I73" s="138"/>
      <c r="J73" s="139"/>
    </row>
    <row r="74" spans="1:10" ht="15.95" customHeight="1">
      <c r="A74" s="132"/>
      <c r="B74" s="140"/>
      <c r="C74" s="141"/>
      <c r="D74" s="141"/>
      <c r="E74" s="141"/>
      <c r="F74" s="141"/>
      <c r="G74" s="141"/>
      <c r="H74" s="141"/>
      <c r="I74" s="141"/>
      <c r="J74" s="142"/>
    </row>
    <row r="75" spans="1:10" ht="15.95" customHeight="1">
      <c r="A75" s="132"/>
      <c r="B75" s="140"/>
      <c r="C75" s="141"/>
      <c r="D75" s="141"/>
      <c r="E75" s="141"/>
      <c r="F75" s="141"/>
      <c r="G75" s="141"/>
      <c r="H75" s="141"/>
      <c r="I75" s="141"/>
      <c r="J75" s="142"/>
    </row>
    <row r="76" spans="1:10" ht="15.95" customHeight="1">
      <c r="A76" s="132"/>
      <c r="B76" s="140"/>
      <c r="C76" s="141"/>
      <c r="D76" s="141"/>
      <c r="E76" s="141"/>
      <c r="F76" s="141"/>
      <c r="G76" s="141"/>
      <c r="H76" s="141"/>
      <c r="I76" s="141"/>
      <c r="J76" s="142"/>
    </row>
    <row r="77" spans="1:10" ht="15.95" customHeight="1">
      <c r="A77" s="132"/>
      <c r="B77" s="140"/>
      <c r="C77" s="141"/>
      <c r="D77" s="141"/>
      <c r="E77" s="141"/>
      <c r="F77" s="141"/>
      <c r="G77" s="141"/>
      <c r="H77" s="141"/>
      <c r="I77" s="141"/>
      <c r="J77" s="142"/>
    </row>
    <row r="78" spans="1:10" ht="15.95" customHeight="1">
      <c r="A78" s="132"/>
      <c r="B78" s="140"/>
      <c r="C78" s="141"/>
      <c r="D78" s="141"/>
      <c r="E78" s="141"/>
      <c r="F78" s="141"/>
      <c r="G78" s="141"/>
      <c r="H78" s="141"/>
      <c r="I78" s="141"/>
      <c r="J78" s="142"/>
    </row>
    <row r="79" spans="1:10" ht="15.95" customHeight="1">
      <c r="A79" s="132"/>
      <c r="B79" s="140"/>
      <c r="C79" s="141"/>
      <c r="D79" s="141"/>
      <c r="E79" s="141"/>
      <c r="F79" s="141"/>
      <c r="G79" s="141"/>
      <c r="H79" s="141"/>
      <c r="I79" s="141"/>
      <c r="J79" s="142"/>
    </row>
    <row r="80" spans="1:10" ht="15.95" customHeight="1" thickBot="1">
      <c r="A80" s="133"/>
      <c r="B80" s="143"/>
      <c r="C80" s="144"/>
      <c r="D80" s="144"/>
      <c r="E80" s="144"/>
      <c r="F80" s="144"/>
      <c r="G80" s="144"/>
      <c r="H80" s="144"/>
      <c r="I80" s="144"/>
      <c r="J80" s="145"/>
    </row>
    <row r="83" spans="3:9" ht="15.95" customHeight="1">
      <c r="C83" s="45"/>
      <c r="D83" s="45"/>
      <c r="E83" s="45"/>
      <c r="F83" s="45"/>
      <c r="G83" s="45"/>
      <c r="H83" s="45"/>
      <c r="I83" s="45"/>
    </row>
    <row r="84" spans="3:9" ht="15.95" customHeight="1">
      <c r="C84" s="45"/>
      <c r="D84" s="45"/>
      <c r="E84" s="45"/>
      <c r="F84" s="45"/>
      <c r="G84" s="45"/>
      <c r="H84" s="45"/>
      <c r="I84" s="45"/>
    </row>
  </sheetData>
  <mergeCells count="50">
    <mergeCell ref="I1:J1"/>
    <mergeCell ref="B35:J40"/>
    <mergeCell ref="B18:B25"/>
    <mergeCell ref="J11:J15"/>
    <mergeCell ref="I16:J16"/>
    <mergeCell ref="E33:F33"/>
    <mergeCell ref="G16:H16"/>
    <mergeCell ref="G33:H33"/>
    <mergeCell ref="I33:J33"/>
    <mergeCell ref="E1:F1"/>
    <mergeCell ref="G1:H1"/>
    <mergeCell ref="C1:D1"/>
    <mergeCell ref="B3:B10"/>
    <mergeCell ref="B1:B2"/>
    <mergeCell ref="E16:F16"/>
    <mergeCell ref="J26:J32"/>
    <mergeCell ref="A73:A80"/>
    <mergeCell ref="A35:A40"/>
    <mergeCell ref="B42:B49"/>
    <mergeCell ref="B57:B64"/>
    <mergeCell ref="B73:J80"/>
    <mergeCell ref="C55:D55"/>
    <mergeCell ref="E55:F55"/>
    <mergeCell ref="A42:A55"/>
    <mergeCell ref="E71:F71"/>
    <mergeCell ref="G71:H71"/>
    <mergeCell ref="I71:J71"/>
    <mergeCell ref="G55:H55"/>
    <mergeCell ref="I55:J55"/>
    <mergeCell ref="A57:A71"/>
    <mergeCell ref="D65:D70"/>
    <mergeCell ref="F65:F70"/>
    <mergeCell ref="F26:F32"/>
    <mergeCell ref="H26:H32"/>
    <mergeCell ref="D11:D15"/>
    <mergeCell ref="F11:F15"/>
    <mergeCell ref="H11:H15"/>
    <mergeCell ref="A1:A2"/>
    <mergeCell ref="C33:D33"/>
    <mergeCell ref="D26:D32"/>
    <mergeCell ref="C16:D16"/>
    <mergeCell ref="A18:A33"/>
    <mergeCell ref="A3:A16"/>
    <mergeCell ref="C71:D71"/>
    <mergeCell ref="H65:H70"/>
    <mergeCell ref="J65:J70"/>
    <mergeCell ref="D50:D54"/>
    <mergeCell ref="F50:F54"/>
    <mergeCell ref="H50:H54"/>
    <mergeCell ref="J50:J54"/>
  </mergeCells>
  <phoneticPr fontId="1" type="noConversion"/>
  <printOptions verticalCentered="1"/>
  <pageMargins left="0.5" right="0.5" top="0.5" bottom="0.5" header="0.3" footer="0.3"/>
  <pageSetup scale="97" orientation="portrait" horizontalDpi="4294967292" verticalDpi="4294967292" r:id="rId1"/>
  <headerFooter alignWithMargins="0">
    <oddFooter>&amp;L&amp;"Calibri,Regular"&amp;C000000&amp;F&amp;R&amp;"Calibri,Regular"&amp;C000000&amp;A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Normal="145" workbookViewId="0">
      <selection sqref="A1:A2"/>
    </sheetView>
  </sheetViews>
  <sheetFormatPr defaultColWidth="8.85546875" defaultRowHeight="15.95" customHeight="1"/>
  <cols>
    <col min="1" max="1" width="2.7109375" style="4" customWidth="1"/>
    <col min="2" max="2" width="34.7109375" style="4" customWidth="1"/>
    <col min="3" max="10" width="9.28515625" style="4" customWidth="1"/>
    <col min="11" max="16384" width="8.85546875" style="4"/>
  </cols>
  <sheetData>
    <row r="1" spans="1:10" ht="15.95" customHeight="1" thickBot="1">
      <c r="A1" s="147"/>
      <c r="B1" s="157" t="s">
        <v>12</v>
      </c>
      <c r="C1" s="118" t="s">
        <v>9</v>
      </c>
      <c r="D1" s="117"/>
      <c r="E1" s="118" t="s">
        <v>10</v>
      </c>
      <c r="F1" s="117"/>
      <c r="G1" s="118" t="s">
        <v>11</v>
      </c>
      <c r="H1" s="117"/>
      <c r="I1" s="116" t="s">
        <v>22</v>
      </c>
      <c r="J1" s="117"/>
    </row>
    <row r="2" spans="1:10" ht="15.95" customHeight="1" thickBot="1">
      <c r="A2" s="148"/>
      <c r="B2" s="158"/>
      <c r="C2" s="7" t="s">
        <v>8</v>
      </c>
      <c r="D2" s="8" t="s">
        <v>7</v>
      </c>
      <c r="E2" s="7" t="s">
        <v>8</v>
      </c>
      <c r="F2" s="8" t="s">
        <v>7</v>
      </c>
      <c r="G2" s="7" t="s">
        <v>8</v>
      </c>
      <c r="H2" s="8" t="s">
        <v>7</v>
      </c>
      <c r="I2" s="9" t="s">
        <v>8</v>
      </c>
      <c r="J2" s="8" t="s">
        <v>7</v>
      </c>
    </row>
    <row r="3" spans="1:10" ht="15.95" customHeight="1">
      <c r="A3" s="132" t="s">
        <v>18</v>
      </c>
      <c r="B3" s="134" t="s">
        <v>2</v>
      </c>
      <c r="C3" s="10" t="s">
        <v>16</v>
      </c>
      <c r="D3" s="11">
        <v>20</v>
      </c>
      <c r="E3" s="10" t="s">
        <v>16</v>
      </c>
      <c r="F3" s="11">
        <v>20</v>
      </c>
      <c r="G3" s="10" t="s">
        <v>16</v>
      </c>
      <c r="H3" s="11">
        <v>20</v>
      </c>
      <c r="I3" s="10" t="s">
        <v>16</v>
      </c>
      <c r="J3" s="11">
        <v>20</v>
      </c>
    </row>
    <row r="4" spans="1:10" ht="15.95" customHeight="1">
      <c r="A4" s="151"/>
      <c r="B4" s="135"/>
      <c r="C4" s="12">
        <v>8</v>
      </c>
      <c r="D4" s="13">
        <f>(D10/0.85*0.25)</f>
        <v>29.056030603060304</v>
      </c>
      <c r="E4" s="12">
        <v>8</v>
      </c>
      <c r="F4" s="13">
        <f>D4</f>
        <v>29.056030603060304</v>
      </c>
      <c r="G4" s="12">
        <v>8</v>
      </c>
      <c r="H4" s="13">
        <f>D4</f>
        <v>29.056030603060304</v>
      </c>
      <c r="I4" s="12">
        <v>8</v>
      </c>
      <c r="J4" s="13">
        <f>D4</f>
        <v>29.056030603060304</v>
      </c>
    </row>
    <row r="5" spans="1:10" ht="15.95" customHeight="1">
      <c r="A5" s="151"/>
      <c r="B5" s="135"/>
      <c r="C5" s="14">
        <v>5</v>
      </c>
      <c r="D5" s="13">
        <f>(D10/0.85*0.4)</f>
        <v>46.489648964896489</v>
      </c>
      <c r="E5" s="14">
        <v>5</v>
      </c>
      <c r="F5" s="13">
        <f>(F10/0.9*0.4)</f>
        <v>46.489648964896482</v>
      </c>
      <c r="G5" s="14">
        <v>5</v>
      </c>
      <c r="H5" s="13">
        <f>(D10/0.85*0.4)</f>
        <v>46.489648964896489</v>
      </c>
      <c r="I5" s="14" t="s">
        <v>1</v>
      </c>
      <c r="J5" s="13" t="s">
        <v>1</v>
      </c>
    </row>
    <row r="6" spans="1:10" ht="15.95" customHeight="1">
      <c r="A6" s="151"/>
      <c r="B6" s="135"/>
      <c r="C6" s="14">
        <v>5</v>
      </c>
      <c r="D6" s="13">
        <f>(D10/0.85*0.475)</f>
        <v>55.206458145814572</v>
      </c>
      <c r="E6" s="14">
        <v>5</v>
      </c>
      <c r="F6" s="13">
        <f>(F10/0.9*0.5)</f>
        <v>58.1120612061206</v>
      </c>
      <c r="G6" s="14">
        <v>5</v>
      </c>
      <c r="H6" s="13">
        <f>(D10/0.85*0.55)</f>
        <v>63.92326732673267</v>
      </c>
      <c r="I6" s="14" t="s">
        <v>1</v>
      </c>
      <c r="J6" s="13" t="s">
        <v>1</v>
      </c>
    </row>
    <row r="7" spans="1:10" ht="15.95" customHeight="1" thickBot="1">
      <c r="A7" s="151"/>
      <c r="B7" s="135"/>
      <c r="C7" s="15">
        <v>3</v>
      </c>
      <c r="D7" s="16">
        <f>(D10/0.85*0.55)</f>
        <v>63.92326732673267</v>
      </c>
      <c r="E7" s="17">
        <v>3</v>
      </c>
      <c r="F7" s="16">
        <f>(F10/0.9*0.6)</f>
        <v>69.734473447344712</v>
      </c>
      <c r="G7" s="17">
        <v>3</v>
      </c>
      <c r="H7" s="16">
        <f>(D10/0.85*0.65)</f>
        <v>75.545679567956796</v>
      </c>
      <c r="I7" s="15" t="s">
        <v>1</v>
      </c>
      <c r="J7" s="18" t="s">
        <v>1</v>
      </c>
    </row>
    <row r="8" spans="1:10" ht="15.95" customHeight="1">
      <c r="A8" s="151"/>
      <c r="B8" s="135"/>
      <c r="C8" s="48">
        <v>5</v>
      </c>
      <c r="D8" s="49">
        <f>(D10/0.85*0.65)</f>
        <v>75.545679567956796</v>
      </c>
      <c r="E8" s="48">
        <v>3</v>
      </c>
      <c r="F8" s="49">
        <f>(D10/0.85*0.7)</f>
        <v>81.356885688568852</v>
      </c>
      <c r="G8" s="48">
        <v>5</v>
      </c>
      <c r="H8" s="49">
        <f>(D10/0.85*0.75)</f>
        <v>87.168091809180908</v>
      </c>
      <c r="I8" s="48">
        <v>5</v>
      </c>
      <c r="J8" s="49">
        <f>(D10/0.85*0.4)</f>
        <v>46.489648964896489</v>
      </c>
    </row>
    <row r="9" spans="1:10" ht="15.95" customHeight="1">
      <c r="A9" s="151"/>
      <c r="B9" s="135"/>
      <c r="C9" s="50">
        <v>5</v>
      </c>
      <c r="D9" s="51">
        <f>(D10/0.85*0.75)</f>
        <v>87.168091809180908</v>
      </c>
      <c r="E9" s="50">
        <v>3</v>
      </c>
      <c r="F9" s="51">
        <f>(D10/0.85*0.8)</f>
        <v>92.979297929792978</v>
      </c>
      <c r="G9" s="50">
        <v>3</v>
      </c>
      <c r="H9" s="51">
        <f>(D10/0.85*0.85)</f>
        <v>98.790504050405033</v>
      </c>
      <c r="I9" s="50">
        <v>5</v>
      </c>
      <c r="J9" s="51">
        <f>(D10/0.85*0.5)</f>
        <v>58.112061206120607</v>
      </c>
    </row>
    <row r="10" spans="1:10" ht="15.95" customHeight="1" thickBot="1">
      <c r="A10" s="151"/>
      <c r="B10" s="136"/>
      <c r="C10" s="52" t="s">
        <v>13</v>
      </c>
      <c r="D10" s="53">
        <f>('1. ciklus'!E2*1.033*0.85)</f>
        <v>98.790504050405033</v>
      </c>
      <c r="E10" s="52" t="s">
        <v>14</v>
      </c>
      <c r="F10" s="53">
        <f>(D10/0.85*0.9)</f>
        <v>104.60171017101709</v>
      </c>
      <c r="G10" s="52" t="s">
        <v>15</v>
      </c>
      <c r="H10" s="53">
        <f>(D10/0.85*0.95)</f>
        <v>110.41291629162914</v>
      </c>
      <c r="I10" s="54">
        <v>5</v>
      </c>
      <c r="J10" s="53">
        <f>(D10/0.85*0.6)</f>
        <v>69.734473447344726</v>
      </c>
    </row>
    <row r="11" spans="1:10" ht="15.95" customHeight="1">
      <c r="A11" s="151"/>
      <c r="B11" s="19" t="s">
        <v>23</v>
      </c>
      <c r="C11" s="62" t="s">
        <v>24</v>
      </c>
      <c r="D11" s="122" t="s">
        <v>53</v>
      </c>
      <c r="E11" s="62" t="s">
        <v>24</v>
      </c>
      <c r="F11" s="122" t="s">
        <v>53</v>
      </c>
      <c r="G11" s="62" t="s">
        <v>24</v>
      </c>
      <c r="H11" s="122" t="s">
        <v>53</v>
      </c>
      <c r="I11" s="62" t="s">
        <v>24</v>
      </c>
      <c r="J11" s="122" t="s">
        <v>55</v>
      </c>
    </row>
    <row r="12" spans="1:10" ht="15.95" customHeight="1">
      <c r="A12" s="151"/>
      <c r="B12" s="21" t="s">
        <v>64</v>
      </c>
      <c r="C12" s="72" t="s">
        <v>16</v>
      </c>
      <c r="D12" s="123"/>
      <c r="E12" s="72" t="s">
        <v>16</v>
      </c>
      <c r="F12" s="123"/>
      <c r="G12" s="72" t="s">
        <v>16</v>
      </c>
      <c r="H12" s="123"/>
      <c r="I12" s="72" t="s">
        <v>16</v>
      </c>
      <c r="J12" s="123"/>
    </row>
    <row r="13" spans="1:10" ht="15.95" customHeight="1">
      <c r="A13" s="151"/>
      <c r="B13" s="21" t="s">
        <v>25</v>
      </c>
      <c r="C13" s="72" t="s">
        <v>51</v>
      </c>
      <c r="D13" s="123"/>
      <c r="E13" s="72" t="s">
        <v>51</v>
      </c>
      <c r="F13" s="123"/>
      <c r="G13" s="72" t="s">
        <v>51</v>
      </c>
      <c r="H13" s="123"/>
      <c r="I13" s="72" t="s">
        <v>51</v>
      </c>
      <c r="J13" s="123"/>
    </row>
    <row r="14" spans="1:10" ht="15.95" customHeight="1">
      <c r="A14" s="151"/>
      <c r="B14" s="21" t="s">
        <v>65</v>
      </c>
      <c r="C14" s="72" t="s">
        <v>16</v>
      </c>
      <c r="D14" s="123"/>
      <c r="E14" s="72" t="s">
        <v>16</v>
      </c>
      <c r="F14" s="123"/>
      <c r="G14" s="72" t="s">
        <v>16</v>
      </c>
      <c r="H14" s="123"/>
      <c r="I14" s="72" t="s">
        <v>16</v>
      </c>
      <c r="J14" s="123"/>
    </row>
    <row r="15" spans="1:10" ht="15.95" customHeight="1" thickBot="1">
      <c r="A15" s="151"/>
      <c r="B15" s="23" t="s">
        <v>48</v>
      </c>
      <c r="C15" s="65" t="s">
        <v>49</v>
      </c>
      <c r="D15" s="124"/>
      <c r="E15" s="65" t="s">
        <v>49</v>
      </c>
      <c r="F15" s="124"/>
      <c r="G15" s="65" t="s">
        <v>49</v>
      </c>
      <c r="H15" s="124"/>
      <c r="I15" s="65" t="s">
        <v>49</v>
      </c>
      <c r="J15" s="124"/>
    </row>
    <row r="16" spans="1:10" ht="15.95" customHeight="1" thickBot="1">
      <c r="A16" s="152"/>
      <c r="B16" s="24" t="s">
        <v>26</v>
      </c>
      <c r="C16" s="127" t="s">
        <v>54</v>
      </c>
      <c r="D16" s="128"/>
      <c r="E16" s="127" t="s">
        <v>54</v>
      </c>
      <c r="F16" s="128"/>
      <c r="G16" s="127" t="s">
        <v>54</v>
      </c>
      <c r="H16" s="128"/>
      <c r="I16" s="127" t="s">
        <v>54</v>
      </c>
      <c r="J16" s="128"/>
    </row>
    <row r="17" spans="1:10" ht="15.95" customHeight="1" thickBot="1">
      <c r="A17" s="1"/>
      <c r="B17" s="25"/>
      <c r="C17" s="5"/>
      <c r="D17" s="6"/>
      <c r="E17" s="5"/>
      <c r="F17" s="5"/>
      <c r="G17" s="5"/>
      <c r="H17" s="5"/>
      <c r="I17" s="5"/>
      <c r="J17" s="5"/>
    </row>
    <row r="18" spans="1:10" ht="15.95" customHeight="1">
      <c r="A18" s="131" t="s">
        <v>19</v>
      </c>
      <c r="B18" s="134" t="s">
        <v>3</v>
      </c>
      <c r="C18" s="62" t="s">
        <v>16</v>
      </c>
      <c r="D18" s="111">
        <v>20</v>
      </c>
      <c r="E18" s="62" t="s">
        <v>16</v>
      </c>
      <c r="F18" s="111">
        <v>20</v>
      </c>
      <c r="G18" s="62" t="s">
        <v>16</v>
      </c>
      <c r="H18" s="111">
        <v>20</v>
      </c>
      <c r="I18" s="62" t="s">
        <v>16</v>
      </c>
      <c r="J18" s="111">
        <v>20</v>
      </c>
    </row>
    <row r="19" spans="1:10" ht="15.95" customHeight="1">
      <c r="A19" s="132"/>
      <c r="B19" s="135"/>
      <c r="C19" s="72" t="s">
        <v>17</v>
      </c>
      <c r="D19" s="103">
        <f>(D25/0.85*0.3)</f>
        <v>34.867236723672363</v>
      </c>
      <c r="E19" s="72" t="s">
        <v>17</v>
      </c>
      <c r="F19" s="103">
        <f>D19</f>
        <v>34.867236723672363</v>
      </c>
      <c r="G19" s="72" t="s">
        <v>17</v>
      </c>
      <c r="H19" s="103">
        <f>D19</f>
        <v>34.867236723672363</v>
      </c>
      <c r="I19" s="72" t="s">
        <v>17</v>
      </c>
      <c r="J19" s="103">
        <f>D19</f>
        <v>34.867236723672363</v>
      </c>
    </row>
    <row r="20" spans="1:10" ht="15.95" customHeight="1">
      <c r="A20" s="132"/>
      <c r="B20" s="135"/>
      <c r="C20" s="104">
        <v>5</v>
      </c>
      <c r="D20" s="103">
        <f>(D25/0.85*0.4)</f>
        <v>46.489648964896489</v>
      </c>
      <c r="E20" s="104">
        <v>5</v>
      </c>
      <c r="F20" s="103">
        <f>(F25/0.9*0.4)</f>
        <v>46.489648964896482</v>
      </c>
      <c r="G20" s="104">
        <v>5</v>
      </c>
      <c r="H20" s="103">
        <f>(D25/0.85*0.4)</f>
        <v>46.489648964896489</v>
      </c>
      <c r="I20" s="104" t="s">
        <v>1</v>
      </c>
      <c r="J20" s="105" t="s">
        <v>1</v>
      </c>
    </row>
    <row r="21" spans="1:10" ht="15.95" customHeight="1">
      <c r="A21" s="132"/>
      <c r="B21" s="135"/>
      <c r="C21" s="104">
        <v>5</v>
      </c>
      <c r="D21" s="103">
        <f>(D25/0.85*0.475)</f>
        <v>55.206458145814572</v>
      </c>
      <c r="E21" s="104">
        <v>5</v>
      </c>
      <c r="F21" s="103">
        <f>(F25/0.9*0.5)</f>
        <v>58.1120612061206</v>
      </c>
      <c r="G21" s="104">
        <v>5</v>
      </c>
      <c r="H21" s="103">
        <f>(D25/0.85*0.55)</f>
        <v>63.92326732673267</v>
      </c>
      <c r="I21" s="104" t="s">
        <v>1</v>
      </c>
      <c r="J21" s="105" t="s">
        <v>1</v>
      </c>
    </row>
    <row r="22" spans="1:10" ht="15.95" customHeight="1" thickBot="1">
      <c r="A22" s="132"/>
      <c r="B22" s="135"/>
      <c r="C22" s="112">
        <v>3</v>
      </c>
      <c r="D22" s="108">
        <f>(D25/0.85*0.55)</f>
        <v>63.92326732673267</v>
      </c>
      <c r="E22" s="112">
        <v>3</v>
      </c>
      <c r="F22" s="108">
        <f>(F25/0.9*0.6)</f>
        <v>69.734473447344712</v>
      </c>
      <c r="G22" s="112">
        <v>3</v>
      </c>
      <c r="H22" s="108">
        <f>(D25/0.85*0.65)</f>
        <v>75.545679567956796</v>
      </c>
      <c r="I22" s="112" t="s">
        <v>1</v>
      </c>
      <c r="J22" s="113" t="s">
        <v>1</v>
      </c>
    </row>
    <row r="23" spans="1:10" ht="15.95" customHeight="1">
      <c r="A23" s="132"/>
      <c r="B23" s="135"/>
      <c r="C23" s="48">
        <v>5</v>
      </c>
      <c r="D23" s="49">
        <f>(D25/0.85*0.65)</f>
        <v>75.545679567956796</v>
      </c>
      <c r="E23" s="48">
        <v>3</v>
      </c>
      <c r="F23" s="49">
        <f>(D25/0.85*0.7)</f>
        <v>81.356885688568852</v>
      </c>
      <c r="G23" s="48">
        <v>5</v>
      </c>
      <c r="H23" s="49">
        <f>(D25/0.85*0.75)</f>
        <v>87.168091809180908</v>
      </c>
      <c r="I23" s="48">
        <v>5</v>
      </c>
      <c r="J23" s="49">
        <f>(D25/0.85*0.4)</f>
        <v>46.489648964896489</v>
      </c>
    </row>
    <row r="24" spans="1:10" ht="15.95" customHeight="1">
      <c r="A24" s="132"/>
      <c r="B24" s="135"/>
      <c r="C24" s="50">
        <v>5</v>
      </c>
      <c r="D24" s="51">
        <f>(D25/0.85*0.75)</f>
        <v>87.168091809180908</v>
      </c>
      <c r="E24" s="50">
        <v>3</v>
      </c>
      <c r="F24" s="51">
        <f>(D25/0.85*0.8)</f>
        <v>92.979297929792978</v>
      </c>
      <c r="G24" s="50">
        <v>3</v>
      </c>
      <c r="H24" s="51">
        <f>(D25/0.85*0.85)</f>
        <v>98.790504050405033</v>
      </c>
      <c r="I24" s="50">
        <v>5</v>
      </c>
      <c r="J24" s="51">
        <f>(D25/0.85*0.5)</f>
        <v>58.112061206120607</v>
      </c>
    </row>
    <row r="25" spans="1:10" ht="15.95" customHeight="1" thickBot="1">
      <c r="A25" s="132"/>
      <c r="B25" s="153"/>
      <c r="C25" s="55" t="s">
        <v>13</v>
      </c>
      <c r="D25" s="56">
        <f>('1. ciklus'!E3*1.033*0.85)</f>
        <v>98.790504050405033</v>
      </c>
      <c r="E25" s="55" t="s">
        <v>14</v>
      </c>
      <c r="F25" s="56">
        <f>(D25/0.85*0.9)</f>
        <v>104.60171017101709</v>
      </c>
      <c r="G25" s="55" t="s">
        <v>15</v>
      </c>
      <c r="H25" s="56">
        <f>(D25/0.85*0.95)</f>
        <v>110.41291629162914</v>
      </c>
      <c r="I25" s="57">
        <v>5</v>
      </c>
      <c r="J25" s="56">
        <f>(D25/0.85*0.6)</f>
        <v>69.734473447344726</v>
      </c>
    </row>
    <row r="26" spans="1:10" ht="15.95" customHeight="1">
      <c r="A26" s="132"/>
      <c r="B26" s="30" t="s">
        <v>47</v>
      </c>
      <c r="C26" s="69" t="s">
        <v>61</v>
      </c>
      <c r="D26" s="122" t="s">
        <v>53</v>
      </c>
      <c r="E26" s="69" t="s">
        <v>61</v>
      </c>
      <c r="F26" s="122" t="s">
        <v>53</v>
      </c>
      <c r="G26" s="69" t="s">
        <v>61</v>
      </c>
      <c r="H26" s="122" t="s">
        <v>53</v>
      </c>
      <c r="I26" s="69" t="s">
        <v>61</v>
      </c>
      <c r="J26" s="122" t="s">
        <v>55</v>
      </c>
    </row>
    <row r="27" spans="1:10" ht="15.95" customHeight="1">
      <c r="A27" s="132"/>
      <c r="B27" s="30" t="s">
        <v>43</v>
      </c>
      <c r="C27" s="70" t="s">
        <v>29</v>
      </c>
      <c r="D27" s="129"/>
      <c r="E27" s="70" t="s">
        <v>29</v>
      </c>
      <c r="F27" s="129"/>
      <c r="G27" s="70" t="s">
        <v>29</v>
      </c>
      <c r="H27" s="129"/>
      <c r="I27" s="70" t="s">
        <v>29</v>
      </c>
      <c r="J27" s="129"/>
    </row>
    <row r="28" spans="1:10" ht="15.95" customHeight="1">
      <c r="A28" s="132"/>
      <c r="B28" s="30" t="s">
        <v>62</v>
      </c>
      <c r="C28" s="71" t="s">
        <v>30</v>
      </c>
      <c r="D28" s="129"/>
      <c r="E28" s="71" t="s">
        <v>30</v>
      </c>
      <c r="F28" s="129"/>
      <c r="G28" s="71" t="s">
        <v>30</v>
      </c>
      <c r="H28" s="129"/>
      <c r="I28" s="71" t="s">
        <v>30</v>
      </c>
      <c r="J28" s="129"/>
    </row>
    <row r="29" spans="1:10" ht="15.95" customHeight="1">
      <c r="A29" s="132"/>
      <c r="B29" s="30" t="s">
        <v>45</v>
      </c>
      <c r="C29" s="72" t="s">
        <v>51</v>
      </c>
      <c r="D29" s="129"/>
      <c r="E29" s="72" t="s">
        <v>51</v>
      </c>
      <c r="F29" s="129"/>
      <c r="G29" s="72" t="s">
        <v>51</v>
      </c>
      <c r="H29" s="129"/>
      <c r="I29" s="72" t="s">
        <v>51</v>
      </c>
      <c r="J29" s="129"/>
    </row>
    <row r="30" spans="1:10" ht="15.95" customHeight="1">
      <c r="A30" s="132"/>
      <c r="B30" s="30" t="s">
        <v>28</v>
      </c>
      <c r="C30" s="70" t="s">
        <v>44</v>
      </c>
      <c r="D30" s="129"/>
      <c r="E30" s="70" t="s">
        <v>44</v>
      </c>
      <c r="F30" s="129"/>
      <c r="G30" s="70" t="s">
        <v>44</v>
      </c>
      <c r="H30" s="129"/>
      <c r="I30" s="70" t="s">
        <v>44</v>
      </c>
      <c r="J30" s="129"/>
    </row>
    <row r="31" spans="1:10" ht="15.95" customHeight="1">
      <c r="A31" s="132"/>
      <c r="B31" s="31" t="s">
        <v>46</v>
      </c>
      <c r="C31" s="70" t="s">
        <v>16</v>
      </c>
      <c r="D31" s="129"/>
      <c r="E31" s="70" t="s">
        <v>16</v>
      </c>
      <c r="F31" s="129"/>
      <c r="G31" s="70" t="s">
        <v>16</v>
      </c>
      <c r="H31" s="129"/>
      <c r="I31" s="70" t="s">
        <v>16</v>
      </c>
      <c r="J31" s="129"/>
    </row>
    <row r="32" spans="1:10" ht="15.95" customHeight="1" thickBot="1">
      <c r="A32" s="132"/>
      <c r="B32" s="23" t="s">
        <v>48</v>
      </c>
      <c r="C32" s="73" t="s">
        <v>50</v>
      </c>
      <c r="D32" s="129"/>
      <c r="E32" s="63" t="s">
        <v>50</v>
      </c>
      <c r="F32" s="130"/>
      <c r="G32" s="63" t="s">
        <v>50</v>
      </c>
      <c r="H32" s="130"/>
      <c r="I32" s="63" t="s">
        <v>50</v>
      </c>
      <c r="J32" s="130"/>
    </row>
    <row r="33" spans="1:10" ht="15.95" customHeight="1" thickBot="1">
      <c r="A33" s="133"/>
      <c r="B33" s="24" t="s">
        <v>26</v>
      </c>
      <c r="C33" s="127" t="s">
        <v>54</v>
      </c>
      <c r="D33" s="128"/>
      <c r="E33" s="127" t="s">
        <v>54</v>
      </c>
      <c r="F33" s="128"/>
      <c r="G33" s="127" t="s">
        <v>54</v>
      </c>
      <c r="H33" s="128"/>
      <c r="I33" s="127" t="s">
        <v>54</v>
      </c>
      <c r="J33" s="128"/>
    </row>
    <row r="34" spans="1:10" ht="15.95" customHeight="1" thickBot="1">
      <c r="A34" s="1"/>
      <c r="B34" s="25"/>
      <c r="C34" s="25"/>
      <c r="D34" s="6"/>
      <c r="E34" s="5"/>
      <c r="F34" s="5"/>
      <c r="G34" s="5"/>
      <c r="H34" s="5"/>
      <c r="I34" s="5"/>
      <c r="J34" s="5"/>
    </row>
    <row r="35" spans="1:10" ht="15.95" customHeight="1">
      <c r="A35" s="131" t="s">
        <v>20</v>
      </c>
      <c r="B35" s="137" t="s">
        <v>21</v>
      </c>
      <c r="C35" s="138"/>
      <c r="D35" s="138"/>
      <c r="E35" s="138"/>
      <c r="F35" s="138"/>
      <c r="G35" s="138"/>
      <c r="H35" s="138"/>
      <c r="I35" s="138"/>
      <c r="J35" s="139"/>
    </row>
    <row r="36" spans="1:10" ht="15.95" customHeight="1">
      <c r="A36" s="132"/>
      <c r="B36" s="140"/>
      <c r="C36" s="141"/>
      <c r="D36" s="141"/>
      <c r="E36" s="141"/>
      <c r="F36" s="141"/>
      <c r="G36" s="141"/>
      <c r="H36" s="141"/>
      <c r="I36" s="141"/>
      <c r="J36" s="142"/>
    </row>
    <row r="37" spans="1:10" ht="15.95" customHeight="1">
      <c r="A37" s="132"/>
      <c r="B37" s="140"/>
      <c r="C37" s="141"/>
      <c r="D37" s="141"/>
      <c r="E37" s="141"/>
      <c r="F37" s="141"/>
      <c r="G37" s="141"/>
      <c r="H37" s="141"/>
      <c r="I37" s="141"/>
      <c r="J37" s="142"/>
    </row>
    <row r="38" spans="1:10" ht="15.95" customHeight="1">
      <c r="A38" s="132"/>
      <c r="B38" s="140"/>
      <c r="C38" s="141"/>
      <c r="D38" s="141"/>
      <c r="E38" s="141"/>
      <c r="F38" s="141"/>
      <c r="G38" s="141"/>
      <c r="H38" s="141"/>
      <c r="I38" s="141"/>
      <c r="J38" s="142"/>
    </row>
    <row r="39" spans="1:10" ht="15.95" customHeight="1">
      <c r="A39" s="132"/>
      <c r="B39" s="140"/>
      <c r="C39" s="141"/>
      <c r="D39" s="141"/>
      <c r="E39" s="141"/>
      <c r="F39" s="141"/>
      <c r="G39" s="141"/>
      <c r="H39" s="141"/>
      <c r="I39" s="141"/>
      <c r="J39" s="142"/>
    </row>
    <row r="40" spans="1:10" ht="15.95" customHeight="1" thickBot="1">
      <c r="A40" s="133"/>
      <c r="B40" s="143"/>
      <c r="C40" s="144"/>
      <c r="D40" s="144"/>
      <c r="E40" s="144"/>
      <c r="F40" s="144"/>
      <c r="G40" s="144"/>
      <c r="H40" s="144"/>
      <c r="I40" s="144"/>
      <c r="J40" s="145"/>
    </row>
    <row r="41" spans="1:10" ht="15.9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</row>
    <row r="42" spans="1:10" ht="15.95" customHeight="1">
      <c r="A42" s="131" t="s">
        <v>31</v>
      </c>
      <c r="B42" s="134" t="s">
        <v>4</v>
      </c>
      <c r="C42" s="20" t="s">
        <v>16</v>
      </c>
      <c r="D42" s="11">
        <v>20</v>
      </c>
      <c r="E42" s="20" t="s">
        <v>16</v>
      </c>
      <c r="F42" s="11">
        <v>20</v>
      </c>
      <c r="G42" s="20" t="s">
        <v>16</v>
      </c>
      <c r="H42" s="11">
        <v>20</v>
      </c>
      <c r="I42" s="20" t="s">
        <v>16</v>
      </c>
      <c r="J42" s="11">
        <v>20</v>
      </c>
    </row>
    <row r="43" spans="1:10" ht="15.95" customHeight="1">
      <c r="A43" s="132"/>
      <c r="B43" s="135"/>
      <c r="C43" s="32">
        <v>8</v>
      </c>
      <c r="D43" s="13">
        <f>(D49/0.85*0.25)</f>
        <v>29.056030603060304</v>
      </c>
      <c r="E43" s="32">
        <v>8</v>
      </c>
      <c r="F43" s="13">
        <f>D43</f>
        <v>29.056030603060304</v>
      </c>
      <c r="G43" s="32">
        <v>8</v>
      </c>
      <c r="H43" s="13">
        <f>D43</f>
        <v>29.056030603060304</v>
      </c>
      <c r="I43" s="32">
        <v>8</v>
      </c>
      <c r="J43" s="13">
        <f>D43</f>
        <v>29.056030603060304</v>
      </c>
    </row>
    <row r="44" spans="1:10" ht="15.95" customHeight="1">
      <c r="A44" s="132"/>
      <c r="B44" s="135"/>
      <c r="C44" s="33">
        <v>5</v>
      </c>
      <c r="D44" s="13">
        <f>(D49/0.85*0.4)</f>
        <v>46.489648964896489</v>
      </c>
      <c r="E44" s="33">
        <v>5</v>
      </c>
      <c r="F44" s="13">
        <f>(F49/0.9*0.4)</f>
        <v>46.489648964896482</v>
      </c>
      <c r="G44" s="33">
        <v>5</v>
      </c>
      <c r="H44" s="13">
        <f>(D49/0.85*0.4)</f>
        <v>46.489648964896489</v>
      </c>
      <c r="I44" s="26" t="s">
        <v>1</v>
      </c>
      <c r="J44" s="27" t="s">
        <v>1</v>
      </c>
    </row>
    <row r="45" spans="1:10" ht="15.95" customHeight="1">
      <c r="A45" s="132"/>
      <c r="B45" s="135"/>
      <c r="C45" s="33">
        <v>5</v>
      </c>
      <c r="D45" s="13">
        <f>(D49/0.85*0.475)</f>
        <v>55.206458145814572</v>
      </c>
      <c r="E45" s="33">
        <v>5</v>
      </c>
      <c r="F45" s="13">
        <f>(F49/0.9*0.5)</f>
        <v>58.1120612061206</v>
      </c>
      <c r="G45" s="33">
        <v>5</v>
      </c>
      <c r="H45" s="13">
        <f>(D49/0.85*0.55)</f>
        <v>63.92326732673267</v>
      </c>
      <c r="I45" s="26" t="s">
        <v>1</v>
      </c>
      <c r="J45" s="27" t="s">
        <v>1</v>
      </c>
    </row>
    <row r="46" spans="1:10" ht="15.95" customHeight="1" thickBot="1">
      <c r="A46" s="132"/>
      <c r="B46" s="135"/>
      <c r="C46" s="34">
        <v>3</v>
      </c>
      <c r="D46" s="35">
        <f>(D49/0.85*0.55)</f>
        <v>63.92326732673267</v>
      </c>
      <c r="E46" s="34">
        <v>3</v>
      </c>
      <c r="F46" s="16">
        <f>(F49/0.9*0.6)</f>
        <v>69.734473447344712</v>
      </c>
      <c r="G46" s="34">
        <v>3</v>
      </c>
      <c r="H46" s="16">
        <f>(D49/0.85*0.65)</f>
        <v>75.545679567956796</v>
      </c>
      <c r="I46" s="36" t="s">
        <v>1</v>
      </c>
      <c r="J46" s="37" t="s">
        <v>1</v>
      </c>
    </row>
    <row r="47" spans="1:10" ht="15.95" customHeight="1">
      <c r="A47" s="132"/>
      <c r="B47" s="135"/>
      <c r="C47" s="48">
        <v>5</v>
      </c>
      <c r="D47" s="49">
        <f>(D49/0.85*0.65)</f>
        <v>75.545679567956796</v>
      </c>
      <c r="E47" s="48">
        <v>3</v>
      </c>
      <c r="F47" s="49">
        <f>(D49/0.85*0.7)</f>
        <v>81.356885688568852</v>
      </c>
      <c r="G47" s="48">
        <v>5</v>
      </c>
      <c r="H47" s="49">
        <f>(D49/0.85*0.75)</f>
        <v>87.168091809180908</v>
      </c>
      <c r="I47" s="58">
        <v>5</v>
      </c>
      <c r="J47" s="49">
        <f>(D49/0.85*0.4)</f>
        <v>46.489648964896489</v>
      </c>
    </row>
    <row r="48" spans="1:10" ht="15.95" customHeight="1">
      <c r="A48" s="132"/>
      <c r="B48" s="135"/>
      <c r="C48" s="50">
        <v>5</v>
      </c>
      <c r="D48" s="51">
        <f>(D49/0.85*0.75)</f>
        <v>87.168091809180908</v>
      </c>
      <c r="E48" s="50">
        <v>3</v>
      </c>
      <c r="F48" s="51">
        <f>(D49/0.85*0.8)</f>
        <v>92.979297929792978</v>
      </c>
      <c r="G48" s="50">
        <v>3</v>
      </c>
      <c r="H48" s="51">
        <f>(D49/0.85*0.85)</f>
        <v>98.790504050405033</v>
      </c>
      <c r="I48" s="59">
        <v>5</v>
      </c>
      <c r="J48" s="51">
        <f>(D49/0.85*0.5)</f>
        <v>58.112061206120607</v>
      </c>
    </row>
    <row r="49" spans="1:10" ht="15.95" customHeight="1" thickBot="1">
      <c r="A49" s="132"/>
      <c r="B49" s="136"/>
      <c r="C49" s="55" t="s">
        <v>13</v>
      </c>
      <c r="D49" s="56">
        <f>('1. ciklus'!E4*1.033*0.85)</f>
        <v>98.790504050405033</v>
      </c>
      <c r="E49" s="55" t="s">
        <v>14</v>
      </c>
      <c r="F49" s="56">
        <f>(D49/0.85*0.9)</f>
        <v>104.60171017101709</v>
      </c>
      <c r="G49" s="55" t="s">
        <v>15</v>
      </c>
      <c r="H49" s="56">
        <f>(D49/0.85*0.95)</f>
        <v>110.41291629162914</v>
      </c>
      <c r="I49" s="60">
        <v>5</v>
      </c>
      <c r="J49" s="56">
        <f>(D49/0.85*0.6)</f>
        <v>69.734473447344726</v>
      </c>
    </row>
    <row r="50" spans="1:10" ht="15.95" customHeight="1">
      <c r="A50" s="146"/>
      <c r="B50" s="38" t="s">
        <v>58</v>
      </c>
      <c r="C50" s="66" t="s">
        <v>32</v>
      </c>
      <c r="D50" s="122" t="s">
        <v>53</v>
      </c>
      <c r="E50" s="66" t="s">
        <v>32</v>
      </c>
      <c r="F50" s="122" t="s">
        <v>53</v>
      </c>
      <c r="G50" s="66" t="s">
        <v>32</v>
      </c>
      <c r="H50" s="122" t="s">
        <v>53</v>
      </c>
      <c r="I50" s="66" t="s">
        <v>32</v>
      </c>
      <c r="J50" s="122" t="s">
        <v>55</v>
      </c>
    </row>
    <row r="51" spans="1:10" ht="15.95" customHeight="1">
      <c r="A51" s="146"/>
      <c r="B51" s="39" t="s">
        <v>57</v>
      </c>
      <c r="C51" s="67" t="s">
        <v>29</v>
      </c>
      <c r="D51" s="123"/>
      <c r="E51" s="67" t="s">
        <v>29</v>
      </c>
      <c r="F51" s="123"/>
      <c r="G51" s="67" t="s">
        <v>29</v>
      </c>
      <c r="H51" s="123"/>
      <c r="I51" s="67" t="s">
        <v>29</v>
      </c>
      <c r="J51" s="123"/>
    </row>
    <row r="52" spans="1:10" ht="15.95" customHeight="1">
      <c r="A52" s="146"/>
      <c r="B52" s="39" t="s">
        <v>33</v>
      </c>
      <c r="C52" s="67" t="s">
        <v>30</v>
      </c>
      <c r="D52" s="123"/>
      <c r="E52" s="67" t="s">
        <v>30</v>
      </c>
      <c r="F52" s="123"/>
      <c r="G52" s="67" t="s">
        <v>30</v>
      </c>
      <c r="H52" s="123"/>
      <c r="I52" s="67" t="s">
        <v>30</v>
      </c>
      <c r="J52" s="123"/>
    </row>
    <row r="53" spans="1:10" ht="15.95" customHeight="1">
      <c r="A53" s="146"/>
      <c r="B53" s="39" t="s">
        <v>34</v>
      </c>
      <c r="C53" s="67" t="s">
        <v>35</v>
      </c>
      <c r="D53" s="123"/>
      <c r="E53" s="67" t="s">
        <v>35</v>
      </c>
      <c r="F53" s="123"/>
      <c r="G53" s="67" t="s">
        <v>35</v>
      </c>
      <c r="H53" s="123"/>
      <c r="I53" s="67" t="s">
        <v>35</v>
      </c>
      <c r="J53" s="123"/>
    </row>
    <row r="54" spans="1:10" ht="15.95" customHeight="1" thickBot="1">
      <c r="A54" s="146"/>
      <c r="B54" s="40" t="s">
        <v>56</v>
      </c>
      <c r="C54" s="68" t="s">
        <v>27</v>
      </c>
      <c r="D54" s="123"/>
      <c r="E54" s="68" t="s">
        <v>27</v>
      </c>
      <c r="F54" s="123"/>
      <c r="G54" s="68" t="s">
        <v>27</v>
      </c>
      <c r="H54" s="123"/>
      <c r="I54" s="68" t="s">
        <v>27</v>
      </c>
      <c r="J54" s="123"/>
    </row>
    <row r="55" spans="1:10" ht="15.95" customHeight="1" thickBot="1">
      <c r="A55" s="133"/>
      <c r="B55" s="24" t="s">
        <v>26</v>
      </c>
      <c r="C55" s="127" t="s">
        <v>54</v>
      </c>
      <c r="D55" s="128"/>
      <c r="E55" s="127" t="s">
        <v>54</v>
      </c>
      <c r="F55" s="128"/>
      <c r="G55" s="127" t="s">
        <v>54</v>
      </c>
      <c r="H55" s="128"/>
      <c r="I55" s="127" t="s">
        <v>54</v>
      </c>
      <c r="J55" s="128"/>
    </row>
    <row r="56" spans="1:10" ht="15.95" customHeight="1" thickBot="1">
      <c r="A56" s="1"/>
      <c r="B56" s="25"/>
      <c r="C56" s="5"/>
      <c r="D56" s="6"/>
      <c r="E56" s="5"/>
      <c r="F56" s="5"/>
      <c r="G56" s="5"/>
      <c r="H56" s="5"/>
      <c r="I56" s="5"/>
      <c r="J56" s="5"/>
    </row>
    <row r="57" spans="1:10" ht="15.95" customHeight="1">
      <c r="A57" s="131" t="s">
        <v>40</v>
      </c>
      <c r="B57" s="134" t="s">
        <v>5</v>
      </c>
      <c r="C57" s="62" t="s">
        <v>16</v>
      </c>
      <c r="D57" s="111">
        <v>20</v>
      </c>
      <c r="E57" s="62" t="s">
        <v>16</v>
      </c>
      <c r="F57" s="111">
        <v>20</v>
      </c>
      <c r="G57" s="62" t="s">
        <v>16</v>
      </c>
      <c r="H57" s="111">
        <v>20</v>
      </c>
      <c r="I57" s="62" t="s">
        <v>16</v>
      </c>
      <c r="J57" s="111">
        <v>20</v>
      </c>
    </row>
    <row r="58" spans="1:10" ht="15.95" customHeight="1">
      <c r="A58" s="132"/>
      <c r="B58" s="135"/>
      <c r="C58" s="63" t="s">
        <v>17</v>
      </c>
      <c r="D58" s="103">
        <f>(D64/0.85*0.3)</f>
        <v>34.867236723672363</v>
      </c>
      <c r="E58" s="63" t="s">
        <v>17</v>
      </c>
      <c r="F58" s="103">
        <f>D58</f>
        <v>34.867236723672363</v>
      </c>
      <c r="G58" s="63" t="s">
        <v>17</v>
      </c>
      <c r="H58" s="103">
        <f>D58</f>
        <v>34.867236723672363</v>
      </c>
      <c r="I58" s="63" t="s">
        <v>17</v>
      </c>
      <c r="J58" s="103">
        <f>D58</f>
        <v>34.867236723672363</v>
      </c>
    </row>
    <row r="59" spans="1:10" ht="15.95" customHeight="1">
      <c r="A59" s="132"/>
      <c r="B59" s="135"/>
      <c r="C59" s="104">
        <v>5</v>
      </c>
      <c r="D59" s="103">
        <f>(D64/0.85*0.4)</f>
        <v>46.489648964896489</v>
      </c>
      <c r="E59" s="104">
        <v>5</v>
      </c>
      <c r="F59" s="103">
        <f>(F64/0.9*0.4)</f>
        <v>46.489648964896482</v>
      </c>
      <c r="G59" s="104">
        <v>5</v>
      </c>
      <c r="H59" s="103">
        <f>(D64/0.85*0.4)</f>
        <v>46.489648964896489</v>
      </c>
      <c r="I59" s="104" t="s">
        <v>1</v>
      </c>
      <c r="J59" s="105" t="s">
        <v>1</v>
      </c>
    </row>
    <row r="60" spans="1:10" ht="15.95" customHeight="1">
      <c r="A60" s="132"/>
      <c r="B60" s="135"/>
      <c r="C60" s="104">
        <v>5</v>
      </c>
      <c r="D60" s="103">
        <f>(D64/0.85*0.475)</f>
        <v>55.206458145814572</v>
      </c>
      <c r="E60" s="104">
        <v>5</v>
      </c>
      <c r="F60" s="103">
        <f>(F64/0.9*0.5)</f>
        <v>58.1120612061206</v>
      </c>
      <c r="G60" s="104">
        <v>5</v>
      </c>
      <c r="H60" s="103">
        <f>(D64/0.85*0.55)</f>
        <v>63.92326732673267</v>
      </c>
      <c r="I60" s="104" t="s">
        <v>1</v>
      </c>
      <c r="J60" s="105" t="s">
        <v>1</v>
      </c>
    </row>
    <row r="61" spans="1:10" ht="15.95" customHeight="1" thickBot="1">
      <c r="A61" s="132"/>
      <c r="B61" s="135"/>
      <c r="C61" s="109">
        <v>3</v>
      </c>
      <c r="D61" s="108">
        <f>(D64/0.85*0.55)</f>
        <v>63.92326732673267</v>
      </c>
      <c r="E61" s="109">
        <v>3</v>
      </c>
      <c r="F61" s="108">
        <f>(F64/0.9*0.6)</f>
        <v>69.734473447344712</v>
      </c>
      <c r="G61" s="109">
        <v>3</v>
      </c>
      <c r="H61" s="108">
        <f>(D64/0.85*0.65)</f>
        <v>75.545679567956796</v>
      </c>
      <c r="I61" s="109" t="s">
        <v>1</v>
      </c>
      <c r="J61" s="110" t="s">
        <v>1</v>
      </c>
    </row>
    <row r="62" spans="1:10" ht="15.95" customHeight="1">
      <c r="A62" s="132"/>
      <c r="B62" s="135"/>
      <c r="C62" s="48">
        <v>5</v>
      </c>
      <c r="D62" s="49">
        <f>(D64/0.85*0.65)</f>
        <v>75.545679567956796</v>
      </c>
      <c r="E62" s="48">
        <v>3</v>
      </c>
      <c r="F62" s="49">
        <f>(D64/0.85*0.7)</f>
        <v>81.356885688568852</v>
      </c>
      <c r="G62" s="48">
        <v>5</v>
      </c>
      <c r="H62" s="49">
        <f>(D64/0.85*0.75)</f>
        <v>87.168091809180908</v>
      </c>
      <c r="I62" s="58">
        <v>5</v>
      </c>
      <c r="J62" s="49">
        <f>(D64/0.85*0.4)</f>
        <v>46.489648964896489</v>
      </c>
    </row>
    <row r="63" spans="1:10" ht="15.95" customHeight="1">
      <c r="A63" s="132"/>
      <c r="B63" s="135"/>
      <c r="C63" s="50">
        <v>5</v>
      </c>
      <c r="D63" s="51">
        <f>(D64/0.85*0.75)</f>
        <v>87.168091809180908</v>
      </c>
      <c r="E63" s="50">
        <v>3</v>
      </c>
      <c r="F63" s="51">
        <f>(D64/0.85*0.8)</f>
        <v>92.979297929792978</v>
      </c>
      <c r="G63" s="50">
        <v>3</v>
      </c>
      <c r="H63" s="51">
        <f>(D64/0.85*0.85)</f>
        <v>98.790504050405033</v>
      </c>
      <c r="I63" s="59">
        <v>5</v>
      </c>
      <c r="J63" s="51">
        <f>(D64/0.85*0.5)</f>
        <v>58.112061206120607</v>
      </c>
    </row>
    <row r="64" spans="1:10" ht="15.95" customHeight="1" thickBot="1">
      <c r="A64" s="132"/>
      <c r="B64" s="136"/>
      <c r="C64" s="52" t="s">
        <v>13</v>
      </c>
      <c r="D64" s="53">
        <f>('1. ciklus'!E5*1.033*0.85)</f>
        <v>98.790504050405033</v>
      </c>
      <c r="E64" s="52" t="s">
        <v>14</v>
      </c>
      <c r="F64" s="53">
        <f>(D64/0.85*0.9)</f>
        <v>104.60171017101709</v>
      </c>
      <c r="G64" s="52" t="s">
        <v>15</v>
      </c>
      <c r="H64" s="53">
        <f>(D64/0.85*0.95)</f>
        <v>110.41291629162914</v>
      </c>
      <c r="I64" s="61">
        <v>5</v>
      </c>
      <c r="J64" s="53">
        <f>(D64/0.85*0.6)</f>
        <v>69.734473447344726</v>
      </c>
    </row>
    <row r="65" spans="1:10" ht="15.95" customHeight="1">
      <c r="A65" s="132"/>
      <c r="B65" s="41" t="s">
        <v>37</v>
      </c>
      <c r="C65" s="62" t="s">
        <v>16</v>
      </c>
      <c r="D65" s="122" t="s">
        <v>53</v>
      </c>
      <c r="E65" s="62" t="s">
        <v>16</v>
      </c>
      <c r="F65" s="122" t="s">
        <v>53</v>
      </c>
      <c r="G65" s="62" t="s">
        <v>16</v>
      </c>
      <c r="H65" s="122" t="s">
        <v>53</v>
      </c>
      <c r="I65" s="62" t="s">
        <v>16</v>
      </c>
      <c r="J65" s="122" t="s">
        <v>55</v>
      </c>
    </row>
    <row r="66" spans="1:10" ht="15.95" customHeight="1">
      <c r="A66" s="132"/>
      <c r="B66" s="40" t="s">
        <v>38</v>
      </c>
      <c r="C66" s="63" t="s">
        <v>16</v>
      </c>
      <c r="D66" s="129"/>
      <c r="E66" s="63" t="s">
        <v>16</v>
      </c>
      <c r="F66" s="129"/>
      <c r="G66" s="63" t="s">
        <v>16</v>
      </c>
      <c r="H66" s="129"/>
      <c r="I66" s="63" t="s">
        <v>16</v>
      </c>
      <c r="J66" s="129"/>
    </row>
    <row r="67" spans="1:10" ht="15.95" customHeight="1">
      <c r="A67" s="132"/>
      <c r="B67" s="40" t="s">
        <v>39</v>
      </c>
      <c r="C67" s="64" t="s">
        <v>16</v>
      </c>
      <c r="D67" s="129"/>
      <c r="E67" s="64" t="s">
        <v>16</v>
      </c>
      <c r="F67" s="129"/>
      <c r="G67" s="64" t="s">
        <v>16</v>
      </c>
      <c r="H67" s="129"/>
      <c r="I67" s="64" t="s">
        <v>16</v>
      </c>
      <c r="J67" s="129"/>
    </row>
    <row r="68" spans="1:10" ht="15.95" customHeight="1">
      <c r="A68" s="132"/>
      <c r="B68" s="42" t="s">
        <v>36</v>
      </c>
      <c r="C68" s="63" t="s">
        <v>0</v>
      </c>
      <c r="D68" s="129"/>
      <c r="E68" s="63" t="s">
        <v>0</v>
      </c>
      <c r="F68" s="129"/>
      <c r="G68" s="63" t="s">
        <v>0</v>
      </c>
      <c r="H68" s="129"/>
      <c r="I68" s="63" t="s">
        <v>0</v>
      </c>
      <c r="J68" s="129"/>
    </row>
    <row r="69" spans="1:10" ht="15.95" customHeight="1">
      <c r="A69" s="132"/>
      <c r="B69" s="42" t="s">
        <v>59</v>
      </c>
      <c r="C69" s="63" t="s">
        <v>60</v>
      </c>
      <c r="D69" s="129"/>
      <c r="E69" s="63" t="s">
        <v>60</v>
      </c>
      <c r="F69" s="129"/>
      <c r="G69" s="63" t="s">
        <v>60</v>
      </c>
      <c r="H69" s="129"/>
      <c r="I69" s="63" t="s">
        <v>60</v>
      </c>
      <c r="J69" s="129"/>
    </row>
    <row r="70" spans="1:10" ht="15.95" customHeight="1" thickBot="1">
      <c r="A70" s="132"/>
      <c r="B70" s="43" t="s">
        <v>52</v>
      </c>
      <c r="C70" s="65" t="s">
        <v>42</v>
      </c>
      <c r="D70" s="129"/>
      <c r="E70" s="65" t="s">
        <v>42</v>
      </c>
      <c r="F70" s="129"/>
      <c r="G70" s="65" t="s">
        <v>42</v>
      </c>
      <c r="H70" s="129"/>
      <c r="I70" s="65" t="s">
        <v>42</v>
      </c>
      <c r="J70" s="130"/>
    </row>
    <row r="71" spans="1:10" ht="15.95" customHeight="1" thickBot="1">
      <c r="A71" s="133"/>
      <c r="B71" s="44" t="s">
        <v>26</v>
      </c>
      <c r="C71" s="127" t="s">
        <v>54</v>
      </c>
      <c r="D71" s="128"/>
      <c r="E71" s="127" t="s">
        <v>54</v>
      </c>
      <c r="F71" s="128"/>
      <c r="G71" s="127" t="s">
        <v>54</v>
      </c>
      <c r="H71" s="128"/>
      <c r="I71" s="127" t="s">
        <v>54</v>
      </c>
      <c r="J71" s="128"/>
    </row>
    <row r="72" spans="1:10" ht="15.95" customHeight="1" thickBot="1">
      <c r="A72" s="1"/>
      <c r="B72" s="25"/>
      <c r="C72" s="5"/>
      <c r="D72" s="6"/>
      <c r="E72" s="5"/>
      <c r="F72" s="6"/>
      <c r="G72" s="5"/>
      <c r="H72" s="6"/>
      <c r="I72" s="5"/>
      <c r="J72" s="6"/>
    </row>
    <row r="73" spans="1:10" ht="15.95" customHeight="1">
      <c r="A73" s="131" t="s">
        <v>41</v>
      </c>
      <c r="B73" s="137" t="s">
        <v>21</v>
      </c>
      <c r="C73" s="138"/>
      <c r="D73" s="138"/>
      <c r="E73" s="138"/>
      <c r="F73" s="138"/>
      <c r="G73" s="138"/>
      <c r="H73" s="138"/>
      <c r="I73" s="138"/>
      <c r="J73" s="139"/>
    </row>
    <row r="74" spans="1:10" ht="15.95" customHeight="1">
      <c r="A74" s="132"/>
      <c r="B74" s="140"/>
      <c r="C74" s="141"/>
      <c r="D74" s="141"/>
      <c r="E74" s="141"/>
      <c r="F74" s="141"/>
      <c r="G74" s="141"/>
      <c r="H74" s="141"/>
      <c r="I74" s="141"/>
      <c r="J74" s="142"/>
    </row>
    <row r="75" spans="1:10" ht="15.95" customHeight="1">
      <c r="A75" s="132"/>
      <c r="B75" s="140"/>
      <c r="C75" s="141"/>
      <c r="D75" s="141"/>
      <c r="E75" s="141"/>
      <c r="F75" s="141"/>
      <c r="G75" s="141"/>
      <c r="H75" s="141"/>
      <c r="I75" s="141"/>
      <c r="J75" s="142"/>
    </row>
    <row r="76" spans="1:10" ht="15.95" customHeight="1">
      <c r="A76" s="132"/>
      <c r="B76" s="140"/>
      <c r="C76" s="141"/>
      <c r="D76" s="141"/>
      <c r="E76" s="141"/>
      <c r="F76" s="141"/>
      <c r="G76" s="141"/>
      <c r="H76" s="141"/>
      <c r="I76" s="141"/>
      <c r="J76" s="142"/>
    </row>
    <row r="77" spans="1:10" ht="15.95" customHeight="1">
      <c r="A77" s="132"/>
      <c r="B77" s="140"/>
      <c r="C77" s="141"/>
      <c r="D77" s="141"/>
      <c r="E77" s="141"/>
      <c r="F77" s="141"/>
      <c r="G77" s="141"/>
      <c r="H77" s="141"/>
      <c r="I77" s="141"/>
      <c r="J77" s="142"/>
    </row>
    <row r="78" spans="1:10" ht="15.95" customHeight="1">
      <c r="A78" s="132"/>
      <c r="B78" s="140"/>
      <c r="C78" s="141"/>
      <c r="D78" s="141"/>
      <c r="E78" s="141"/>
      <c r="F78" s="141"/>
      <c r="G78" s="141"/>
      <c r="H78" s="141"/>
      <c r="I78" s="141"/>
      <c r="J78" s="142"/>
    </row>
    <row r="79" spans="1:10" ht="15.95" customHeight="1">
      <c r="A79" s="132"/>
      <c r="B79" s="140"/>
      <c r="C79" s="141"/>
      <c r="D79" s="141"/>
      <c r="E79" s="141"/>
      <c r="F79" s="141"/>
      <c r="G79" s="141"/>
      <c r="H79" s="141"/>
      <c r="I79" s="141"/>
      <c r="J79" s="142"/>
    </row>
    <row r="80" spans="1:10" ht="15.95" customHeight="1" thickBot="1">
      <c r="A80" s="133"/>
      <c r="B80" s="143"/>
      <c r="C80" s="144"/>
      <c r="D80" s="144"/>
      <c r="E80" s="144"/>
      <c r="F80" s="144"/>
      <c r="G80" s="144"/>
      <c r="H80" s="144"/>
      <c r="I80" s="144"/>
      <c r="J80" s="145"/>
    </row>
    <row r="83" spans="3:9" ht="15.95" customHeight="1">
      <c r="C83" s="45"/>
      <c r="D83" s="45"/>
      <c r="E83" s="45"/>
      <c r="F83" s="45"/>
      <c r="G83" s="45"/>
      <c r="H83" s="45"/>
      <c r="I83" s="45"/>
    </row>
    <row r="84" spans="3:9" ht="15.95" customHeight="1">
      <c r="C84" s="45"/>
      <c r="D84" s="45"/>
      <c r="E84" s="45"/>
      <c r="F84" s="45"/>
      <c r="G84" s="45"/>
      <c r="H84" s="45"/>
      <c r="I84" s="45"/>
    </row>
  </sheetData>
  <mergeCells count="50">
    <mergeCell ref="A1:A2"/>
    <mergeCell ref="C33:D33"/>
    <mergeCell ref="D26:D32"/>
    <mergeCell ref="C16:D16"/>
    <mergeCell ref="A18:A33"/>
    <mergeCell ref="A3:A16"/>
    <mergeCell ref="B3:B10"/>
    <mergeCell ref="A73:A80"/>
    <mergeCell ref="A35:A40"/>
    <mergeCell ref="B42:B49"/>
    <mergeCell ref="B57:B64"/>
    <mergeCell ref="B73:J80"/>
    <mergeCell ref="C55:D55"/>
    <mergeCell ref="E55:F55"/>
    <mergeCell ref="G55:H55"/>
    <mergeCell ref="I55:J55"/>
    <mergeCell ref="F50:F54"/>
    <mergeCell ref="A42:A55"/>
    <mergeCell ref="I71:J71"/>
    <mergeCell ref="J65:J70"/>
    <mergeCell ref="A57:A71"/>
    <mergeCell ref="D65:D70"/>
    <mergeCell ref="F65:F70"/>
    <mergeCell ref="C71:D71"/>
    <mergeCell ref="E71:F71"/>
    <mergeCell ref="G71:H71"/>
    <mergeCell ref="E16:F16"/>
    <mergeCell ref="D50:D54"/>
    <mergeCell ref="H65:H70"/>
    <mergeCell ref="J50:J54"/>
    <mergeCell ref="B35:J40"/>
    <mergeCell ref="B18:B25"/>
    <mergeCell ref="J11:J15"/>
    <mergeCell ref="I16:J16"/>
    <mergeCell ref="E33:F33"/>
    <mergeCell ref="G16:H16"/>
    <mergeCell ref="G33:H33"/>
    <mergeCell ref="I33:J33"/>
    <mergeCell ref="F26:F32"/>
    <mergeCell ref="H26:H32"/>
    <mergeCell ref="J26:J32"/>
    <mergeCell ref="D11:D15"/>
    <mergeCell ref="F11:F15"/>
    <mergeCell ref="H11:H15"/>
    <mergeCell ref="H50:H54"/>
    <mergeCell ref="I1:J1"/>
    <mergeCell ref="E1:F1"/>
    <mergeCell ref="B1:B2"/>
    <mergeCell ref="G1:H1"/>
    <mergeCell ref="C1:D1"/>
  </mergeCells>
  <phoneticPr fontId="1" type="noConversion"/>
  <printOptions verticalCentered="1"/>
  <pageMargins left="0.5" right="0.5" top="0.5" bottom="0.5" header="0.3" footer="0.3"/>
  <pageSetup scale="97" orientation="portrait" horizontalDpi="4294967292" verticalDpi="4294967292" r:id="rId1"/>
  <headerFooter alignWithMargins="0">
    <oddFooter>&amp;L&amp;"Calibri,Regular"&amp;C000000&amp;F&amp;R&amp;"Calibri,Regular"&amp;C000000&amp;A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4"/>
  <sheetViews>
    <sheetView zoomScaleNormal="145" workbookViewId="0">
      <selection sqref="A1:A2"/>
    </sheetView>
  </sheetViews>
  <sheetFormatPr defaultColWidth="8.85546875" defaultRowHeight="15.95" customHeight="1"/>
  <cols>
    <col min="1" max="1" width="2.7109375" style="4" customWidth="1"/>
    <col min="2" max="2" width="34.7109375" style="4" customWidth="1"/>
    <col min="3" max="10" width="9.28515625" style="4" customWidth="1"/>
    <col min="11" max="16384" width="8.85546875" style="4"/>
  </cols>
  <sheetData>
    <row r="1" spans="1:10" ht="15.95" customHeight="1" thickBot="1">
      <c r="A1" s="147"/>
      <c r="B1" s="157" t="s">
        <v>12</v>
      </c>
      <c r="C1" s="118" t="s">
        <v>9</v>
      </c>
      <c r="D1" s="117"/>
      <c r="E1" s="118" t="s">
        <v>10</v>
      </c>
      <c r="F1" s="117"/>
      <c r="G1" s="118" t="s">
        <v>11</v>
      </c>
      <c r="H1" s="117"/>
      <c r="I1" s="116" t="s">
        <v>22</v>
      </c>
      <c r="J1" s="117"/>
    </row>
    <row r="2" spans="1:10" ht="15.95" customHeight="1" thickBot="1">
      <c r="A2" s="148"/>
      <c r="B2" s="158"/>
      <c r="C2" s="7" t="s">
        <v>8</v>
      </c>
      <c r="D2" s="8" t="s">
        <v>7</v>
      </c>
      <c r="E2" s="7" t="s">
        <v>8</v>
      </c>
      <c r="F2" s="8" t="s">
        <v>7</v>
      </c>
      <c r="G2" s="7" t="s">
        <v>8</v>
      </c>
      <c r="H2" s="8" t="s">
        <v>7</v>
      </c>
      <c r="I2" s="9" t="s">
        <v>8</v>
      </c>
      <c r="J2" s="8" t="s">
        <v>7</v>
      </c>
    </row>
    <row r="3" spans="1:10" ht="15.95" customHeight="1">
      <c r="A3" s="132" t="s">
        <v>18</v>
      </c>
      <c r="B3" s="134" t="s">
        <v>2</v>
      </c>
      <c r="C3" s="10" t="s">
        <v>16</v>
      </c>
      <c r="D3" s="11">
        <v>20</v>
      </c>
      <c r="E3" s="10" t="s">
        <v>16</v>
      </c>
      <c r="F3" s="11">
        <v>20</v>
      </c>
      <c r="G3" s="10" t="s">
        <v>16</v>
      </c>
      <c r="H3" s="11">
        <v>20</v>
      </c>
      <c r="I3" s="10" t="s">
        <v>16</v>
      </c>
      <c r="J3" s="11">
        <v>20</v>
      </c>
    </row>
    <row r="4" spans="1:10" ht="15.95" customHeight="1">
      <c r="A4" s="151"/>
      <c r="B4" s="135"/>
      <c r="C4" s="12">
        <v>8</v>
      </c>
      <c r="D4" s="13">
        <f>(D10/0.85*0.25)</f>
        <v>29.984248424842487</v>
      </c>
      <c r="E4" s="12">
        <v>8</v>
      </c>
      <c r="F4" s="13">
        <f>D4</f>
        <v>29.984248424842487</v>
      </c>
      <c r="G4" s="12">
        <v>8</v>
      </c>
      <c r="H4" s="13">
        <f>D4</f>
        <v>29.984248424842487</v>
      </c>
      <c r="I4" s="12">
        <v>8</v>
      </c>
      <c r="J4" s="13">
        <f>D4</f>
        <v>29.984248424842487</v>
      </c>
    </row>
    <row r="5" spans="1:10" ht="15.95" customHeight="1">
      <c r="A5" s="151"/>
      <c r="B5" s="135"/>
      <c r="C5" s="14">
        <v>5</v>
      </c>
      <c r="D5" s="13">
        <f>(D10/0.85*0.4)</f>
        <v>47.974797479747984</v>
      </c>
      <c r="E5" s="14">
        <v>5</v>
      </c>
      <c r="F5" s="13">
        <f>(F10/0.9*0.4)</f>
        <v>47.974797479747984</v>
      </c>
      <c r="G5" s="14">
        <v>5</v>
      </c>
      <c r="H5" s="13">
        <f>(D10/0.85*0.4)</f>
        <v>47.974797479747984</v>
      </c>
      <c r="I5" s="14" t="s">
        <v>1</v>
      </c>
      <c r="J5" s="13" t="s">
        <v>1</v>
      </c>
    </row>
    <row r="6" spans="1:10" ht="15.95" customHeight="1">
      <c r="A6" s="151"/>
      <c r="B6" s="135"/>
      <c r="C6" s="14">
        <v>5</v>
      </c>
      <c r="D6" s="13">
        <f>(D10/0.85*0.475)</f>
        <v>56.97007200720072</v>
      </c>
      <c r="E6" s="14">
        <v>5</v>
      </c>
      <c r="F6" s="13">
        <f>(F10/0.9*0.5)</f>
        <v>59.968496849684975</v>
      </c>
      <c r="G6" s="14">
        <v>5</v>
      </c>
      <c r="H6" s="13">
        <f>(D10/0.85*0.55)</f>
        <v>65.965346534653477</v>
      </c>
      <c r="I6" s="14" t="s">
        <v>1</v>
      </c>
      <c r="J6" s="13" t="s">
        <v>1</v>
      </c>
    </row>
    <row r="7" spans="1:10" ht="15.95" customHeight="1" thickBot="1">
      <c r="A7" s="151"/>
      <c r="B7" s="135"/>
      <c r="C7" s="15">
        <v>3</v>
      </c>
      <c r="D7" s="16">
        <f>(D10/0.85*0.55)</f>
        <v>65.965346534653477</v>
      </c>
      <c r="E7" s="17">
        <v>3</v>
      </c>
      <c r="F7" s="16">
        <f>(F10/0.9*0.6)</f>
        <v>71.962196219621973</v>
      </c>
      <c r="G7" s="17">
        <v>3</v>
      </c>
      <c r="H7" s="16">
        <f>(D10/0.85*0.65)</f>
        <v>77.959045904590468</v>
      </c>
      <c r="I7" s="15" t="s">
        <v>1</v>
      </c>
      <c r="J7" s="18" t="s">
        <v>1</v>
      </c>
    </row>
    <row r="8" spans="1:10" ht="15.95" customHeight="1">
      <c r="A8" s="151"/>
      <c r="B8" s="135"/>
      <c r="C8" s="48">
        <v>5</v>
      </c>
      <c r="D8" s="49">
        <f>(D10/0.85*0.65)</f>
        <v>77.959045904590468</v>
      </c>
      <c r="E8" s="48">
        <v>3</v>
      </c>
      <c r="F8" s="49">
        <f>(D10/0.85*0.7)</f>
        <v>83.955895589558963</v>
      </c>
      <c r="G8" s="48">
        <v>5</v>
      </c>
      <c r="H8" s="49">
        <f>(D10/0.85*0.75)</f>
        <v>89.952745274527459</v>
      </c>
      <c r="I8" s="48">
        <v>5</v>
      </c>
      <c r="J8" s="49">
        <f>(D10/0.85*0.4)</f>
        <v>47.974797479747984</v>
      </c>
    </row>
    <row r="9" spans="1:10" ht="15.95" customHeight="1">
      <c r="A9" s="151"/>
      <c r="B9" s="135"/>
      <c r="C9" s="50">
        <v>5</v>
      </c>
      <c r="D9" s="51">
        <f>(D10/0.85*0.75)</f>
        <v>89.952745274527459</v>
      </c>
      <c r="E9" s="50">
        <v>3</v>
      </c>
      <c r="F9" s="51">
        <f>(D10/0.85*0.8)</f>
        <v>95.949594959495968</v>
      </c>
      <c r="G9" s="50">
        <v>3</v>
      </c>
      <c r="H9" s="51">
        <f>(D10/0.85*0.85)</f>
        <v>101.94644464446445</v>
      </c>
      <c r="I9" s="50">
        <v>5</v>
      </c>
      <c r="J9" s="51">
        <f>(D10/0.85*0.5)</f>
        <v>59.968496849684975</v>
      </c>
    </row>
    <row r="10" spans="1:10" ht="15.95" customHeight="1" thickBot="1">
      <c r="A10" s="151"/>
      <c r="B10" s="136"/>
      <c r="C10" s="52" t="s">
        <v>13</v>
      </c>
      <c r="D10" s="53">
        <f>('1. ciklus'!E2*1.066*0.85)</f>
        <v>101.94644464446445</v>
      </c>
      <c r="E10" s="52" t="s">
        <v>14</v>
      </c>
      <c r="F10" s="53">
        <f>(D10/0.85*0.9)</f>
        <v>107.94329432943296</v>
      </c>
      <c r="G10" s="52" t="s">
        <v>15</v>
      </c>
      <c r="H10" s="53">
        <f>(D10/0.85*0.95)</f>
        <v>113.94014401440144</v>
      </c>
      <c r="I10" s="54">
        <v>5</v>
      </c>
      <c r="J10" s="53">
        <f>(D10/0.85*0.6)</f>
        <v>71.962196219621973</v>
      </c>
    </row>
    <row r="11" spans="1:10" ht="15.95" customHeight="1">
      <c r="A11" s="151"/>
      <c r="B11" s="19" t="s">
        <v>23</v>
      </c>
      <c r="C11" s="62" t="s">
        <v>24</v>
      </c>
      <c r="D11" s="122" t="s">
        <v>53</v>
      </c>
      <c r="E11" s="62" t="s">
        <v>24</v>
      </c>
      <c r="F11" s="122" t="s">
        <v>53</v>
      </c>
      <c r="G11" s="62" t="s">
        <v>24</v>
      </c>
      <c r="H11" s="122" t="s">
        <v>53</v>
      </c>
      <c r="I11" s="62" t="s">
        <v>24</v>
      </c>
      <c r="J11" s="122" t="s">
        <v>55</v>
      </c>
    </row>
    <row r="12" spans="1:10" ht="15.95" customHeight="1">
      <c r="A12" s="151"/>
      <c r="B12" s="21" t="s">
        <v>64</v>
      </c>
      <c r="C12" s="72" t="s">
        <v>16</v>
      </c>
      <c r="D12" s="123"/>
      <c r="E12" s="72" t="s">
        <v>16</v>
      </c>
      <c r="F12" s="123"/>
      <c r="G12" s="72" t="s">
        <v>16</v>
      </c>
      <c r="H12" s="123"/>
      <c r="I12" s="72" t="s">
        <v>16</v>
      </c>
      <c r="J12" s="123"/>
    </row>
    <row r="13" spans="1:10" ht="15.95" customHeight="1">
      <c r="A13" s="151"/>
      <c r="B13" s="21" t="s">
        <v>25</v>
      </c>
      <c r="C13" s="72" t="s">
        <v>51</v>
      </c>
      <c r="D13" s="123"/>
      <c r="E13" s="72" t="s">
        <v>51</v>
      </c>
      <c r="F13" s="123"/>
      <c r="G13" s="72" t="s">
        <v>51</v>
      </c>
      <c r="H13" s="123"/>
      <c r="I13" s="72" t="s">
        <v>51</v>
      </c>
      <c r="J13" s="123"/>
    </row>
    <row r="14" spans="1:10" ht="15.95" customHeight="1">
      <c r="A14" s="151"/>
      <c r="B14" s="21" t="s">
        <v>65</v>
      </c>
      <c r="C14" s="72" t="s">
        <v>16</v>
      </c>
      <c r="D14" s="123"/>
      <c r="E14" s="72" t="s">
        <v>16</v>
      </c>
      <c r="F14" s="123"/>
      <c r="G14" s="72" t="s">
        <v>16</v>
      </c>
      <c r="H14" s="123"/>
      <c r="I14" s="72" t="s">
        <v>16</v>
      </c>
      <c r="J14" s="123"/>
    </row>
    <row r="15" spans="1:10" ht="15.95" customHeight="1" thickBot="1">
      <c r="A15" s="151"/>
      <c r="B15" s="23" t="s">
        <v>48</v>
      </c>
      <c r="C15" s="65" t="s">
        <v>49</v>
      </c>
      <c r="D15" s="124"/>
      <c r="E15" s="65" t="s">
        <v>49</v>
      </c>
      <c r="F15" s="124"/>
      <c r="G15" s="65" t="s">
        <v>49</v>
      </c>
      <c r="H15" s="124"/>
      <c r="I15" s="65" t="s">
        <v>49</v>
      </c>
      <c r="J15" s="124"/>
    </row>
    <row r="16" spans="1:10" ht="15.95" customHeight="1" thickBot="1">
      <c r="A16" s="152"/>
      <c r="B16" s="24" t="s">
        <v>26</v>
      </c>
      <c r="C16" s="127" t="s">
        <v>54</v>
      </c>
      <c r="D16" s="128"/>
      <c r="E16" s="127" t="s">
        <v>54</v>
      </c>
      <c r="F16" s="128"/>
      <c r="G16" s="127" t="s">
        <v>54</v>
      </c>
      <c r="H16" s="128"/>
      <c r="I16" s="127" t="s">
        <v>54</v>
      </c>
      <c r="J16" s="128"/>
    </row>
    <row r="17" spans="1:10" ht="15.95" customHeight="1" thickBot="1">
      <c r="A17" s="1"/>
      <c r="B17" s="25"/>
      <c r="C17" s="5"/>
      <c r="D17" s="6"/>
      <c r="E17" s="5"/>
      <c r="F17" s="5"/>
      <c r="G17" s="5"/>
      <c r="H17" s="5"/>
      <c r="I17" s="5"/>
      <c r="J17" s="5"/>
    </row>
    <row r="18" spans="1:10" ht="15.95" customHeight="1">
      <c r="A18" s="131" t="s">
        <v>19</v>
      </c>
      <c r="B18" s="134" t="s">
        <v>3</v>
      </c>
      <c r="C18" s="62" t="s">
        <v>16</v>
      </c>
      <c r="D18" s="111">
        <v>20</v>
      </c>
      <c r="E18" s="62" t="s">
        <v>16</v>
      </c>
      <c r="F18" s="111">
        <v>20</v>
      </c>
      <c r="G18" s="62" t="s">
        <v>16</v>
      </c>
      <c r="H18" s="111">
        <v>20</v>
      </c>
      <c r="I18" s="62" t="s">
        <v>16</v>
      </c>
      <c r="J18" s="111">
        <v>20</v>
      </c>
    </row>
    <row r="19" spans="1:10" ht="15.95" customHeight="1">
      <c r="A19" s="132"/>
      <c r="B19" s="135"/>
      <c r="C19" s="72" t="s">
        <v>17</v>
      </c>
      <c r="D19" s="103">
        <f>(D25/0.85*0.3)</f>
        <v>35.981098109810986</v>
      </c>
      <c r="E19" s="72" t="s">
        <v>17</v>
      </c>
      <c r="F19" s="103">
        <f>D19</f>
        <v>35.981098109810986</v>
      </c>
      <c r="G19" s="72" t="s">
        <v>17</v>
      </c>
      <c r="H19" s="103">
        <f>D19</f>
        <v>35.981098109810986</v>
      </c>
      <c r="I19" s="72" t="s">
        <v>17</v>
      </c>
      <c r="J19" s="103">
        <f>D19</f>
        <v>35.981098109810986</v>
      </c>
    </row>
    <row r="20" spans="1:10" ht="15.95" customHeight="1">
      <c r="A20" s="132"/>
      <c r="B20" s="135"/>
      <c r="C20" s="104">
        <v>5</v>
      </c>
      <c r="D20" s="103">
        <f>(D25/0.85*0.4)</f>
        <v>47.974797479747984</v>
      </c>
      <c r="E20" s="104">
        <v>5</v>
      </c>
      <c r="F20" s="103">
        <f>(F25/0.9*0.4)</f>
        <v>47.974797479747984</v>
      </c>
      <c r="G20" s="104">
        <v>5</v>
      </c>
      <c r="H20" s="103">
        <f>(D25/0.85*0.4)</f>
        <v>47.974797479747984</v>
      </c>
      <c r="I20" s="104" t="s">
        <v>1</v>
      </c>
      <c r="J20" s="105" t="s">
        <v>1</v>
      </c>
    </row>
    <row r="21" spans="1:10" ht="15.95" customHeight="1">
      <c r="A21" s="132"/>
      <c r="B21" s="135"/>
      <c r="C21" s="104">
        <v>5</v>
      </c>
      <c r="D21" s="103">
        <f>(D25/0.85*0.475)</f>
        <v>56.97007200720072</v>
      </c>
      <c r="E21" s="104">
        <v>5</v>
      </c>
      <c r="F21" s="103">
        <f>(F25/0.9*0.5)</f>
        <v>59.968496849684975</v>
      </c>
      <c r="G21" s="104">
        <v>5</v>
      </c>
      <c r="H21" s="103">
        <f>(D25/0.85*0.55)</f>
        <v>65.965346534653477</v>
      </c>
      <c r="I21" s="104" t="s">
        <v>1</v>
      </c>
      <c r="J21" s="105" t="s">
        <v>1</v>
      </c>
    </row>
    <row r="22" spans="1:10" ht="15.95" customHeight="1" thickBot="1">
      <c r="A22" s="132"/>
      <c r="B22" s="135"/>
      <c r="C22" s="112">
        <v>3</v>
      </c>
      <c r="D22" s="108">
        <f>(D25/0.85*0.55)</f>
        <v>65.965346534653477</v>
      </c>
      <c r="E22" s="112">
        <v>3</v>
      </c>
      <c r="F22" s="108">
        <f>(F25/0.9*0.6)</f>
        <v>71.962196219621973</v>
      </c>
      <c r="G22" s="112">
        <v>3</v>
      </c>
      <c r="H22" s="108">
        <f>(D25/0.85*0.65)</f>
        <v>77.959045904590468</v>
      </c>
      <c r="I22" s="112" t="s">
        <v>1</v>
      </c>
      <c r="J22" s="113" t="s">
        <v>1</v>
      </c>
    </row>
    <row r="23" spans="1:10" ht="15.95" customHeight="1">
      <c r="A23" s="132"/>
      <c r="B23" s="135"/>
      <c r="C23" s="48">
        <v>5</v>
      </c>
      <c r="D23" s="49">
        <f>(D25/0.85*0.65)</f>
        <v>77.959045904590468</v>
      </c>
      <c r="E23" s="48">
        <v>3</v>
      </c>
      <c r="F23" s="49">
        <f>(D25/0.85*0.7)</f>
        <v>83.955895589558963</v>
      </c>
      <c r="G23" s="48">
        <v>5</v>
      </c>
      <c r="H23" s="49">
        <f>(D25/0.85*0.75)</f>
        <v>89.952745274527459</v>
      </c>
      <c r="I23" s="48">
        <v>5</v>
      </c>
      <c r="J23" s="49">
        <f>(D25/0.85*0.4)</f>
        <v>47.974797479747984</v>
      </c>
    </row>
    <row r="24" spans="1:10" ht="15.95" customHeight="1">
      <c r="A24" s="132"/>
      <c r="B24" s="135"/>
      <c r="C24" s="50">
        <v>5</v>
      </c>
      <c r="D24" s="51">
        <f>(D25/0.85*0.75)</f>
        <v>89.952745274527459</v>
      </c>
      <c r="E24" s="50">
        <v>3</v>
      </c>
      <c r="F24" s="51">
        <f>(D25/0.85*0.8)</f>
        <v>95.949594959495968</v>
      </c>
      <c r="G24" s="50">
        <v>3</v>
      </c>
      <c r="H24" s="51">
        <f>(D25/0.85*0.85)</f>
        <v>101.94644464446445</v>
      </c>
      <c r="I24" s="50">
        <v>5</v>
      </c>
      <c r="J24" s="51">
        <f>(D25/0.85*0.5)</f>
        <v>59.968496849684975</v>
      </c>
    </row>
    <row r="25" spans="1:10" ht="15.95" customHeight="1" thickBot="1">
      <c r="A25" s="132"/>
      <c r="B25" s="153"/>
      <c r="C25" s="55" t="s">
        <v>13</v>
      </c>
      <c r="D25" s="56">
        <f>('1. ciklus'!E3*1.066*0.85)</f>
        <v>101.94644464446445</v>
      </c>
      <c r="E25" s="55" t="s">
        <v>14</v>
      </c>
      <c r="F25" s="56">
        <f>(D25/0.85*0.9)</f>
        <v>107.94329432943296</v>
      </c>
      <c r="G25" s="55" t="s">
        <v>15</v>
      </c>
      <c r="H25" s="56">
        <f>(D25/0.85*0.95)</f>
        <v>113.94014401440144</v>
      </c>
      <c r="I25" s="57">
        <v>5</v>
      </c>
      <c r="J25" s="56">
        <f>(D25/0.85*0.6)</f>
        <v>71.962196219621973</v>
      </c>
    </row>
    <row r="26" spans="1:10" ht="15.95" customHeight="1">
      <c r="A26" s="132"/>
      <c r="B26" s="30" t="s">
        <v>47</v>
      </c>
      <c r="C26" s="69" t="s">
        <v>61</v>
      </c>
      <c r="D26" s="122" t="s">
        <v>53</v>
      </c>
      <c r="E26" s="69" t="s">
        <v>61</v>
      </c>
      <c r="F26" s="122" t="s">
        <v>53</v>
      </c>
      <c r="G26" s="69" t="s">
        <v>61</v>
      </c>
      <c r="H26" s="122" t="s">
        <v>53</v>
      </c>
      <c r="I26" s="69" t="s">
        <v>61</v>
      </c>
      <c r="J26" s="122" t="s">
        <v>55</v>
      </c>
    </row>
    <row r="27" spans="1:10" ht="15.95" customHeight="1">
      <c r="A27" s="132"/>
      <c r="B27" s="30" t="s">
        <v>43</v>
      </c>
      <c r="C27" s="70" t="s">
        <v>29</v>
      </c>
      <c r="D27" s="129"/>
      <c r="E27" s="70" t="s">
        <v>29</v>
      </c>
      <c r="F27" s="129"/>
      <c r="G27" s="70" t="s">
        <v>29</v>
      </c>
      <c r="H27" s="129"/>
      <c r="I27" s="70" t="s">
        <v>29</v>
      </c>
      <c r="J27" s="129"/>
    </row>
    <row r="28" spans="1:10" ht="15.95" customHeight="1">
      <c r="A28" s="132"/>
      <c r="B28" s="30" t="s">
        <v>62</v>
      </c>
      <c r="C28" s="71" t="s">
        <v>30</v>
      </c>
      <c r="D28" s="129"/>
      <c r="E28" s="71" t="s">
        <v>30</v>
      </c>
      <c r="F28" s="129"/>
      <c r="G28" s="71" t="s">
        <v>30</v>
      </c>
      <c r="H28" s="129"/>
      <c r="I28" s="71" t="s">
        <v>30</v>
      </c>
      <c r="J28" s="129"/>
    </row>
    <row r="29" spans="1:10" ht="15.95" customHeight="1">
      <c r="A29" s="132"/>
      <c r="B29" s="30" t="s">
        <v>45</v>
      </c>
      <c r="C29" s="72" t="s">
        <v>51</v>
      </c>
      <c r="D29" s="129"/>
      <c r="E29" s="72" t="s">
        <v>51</v>
      </c>
      <c r="F29" s="129"/>
      <c r="G29" s="72" t="s">
        <v>51</v>
      </c>
      <c r="H29" s="129"/>
      <c r="I29" s="72" t="s">
        <v>51</v>
      </c>
      <c r="J29" s="129"/>
    </row>
    <row r="30" spans="1:10" ht="15.95" customHeight="1">
      <c r="A30" s="132"/>
      <c r="B30" s="30" t="s">
        <v>28</v>
      </c>
      <c r="C30" s="70" t="s">
        <v>44</v>
      </c>
      <c r="D30" s="129"/>
      <c r="E30" s="70" t="s">
        <v>44</v>
      </c>
      <c r="F30" s="129"/>
      <c r="G30" s="70" t="s">
        <v>44</v>
      </c>
      <c r="H30" s="129"/>
      <c r="I30" s="70" t="s">
        <v>44</v>
      </c>
      <c r="J30" s="129"/>
    </row>
    <row r="31" spans="1:10" ht="15.95" customHeight="1">
      <c r="A31" s="132"/>
      <c r="B31" s="31" t="s">
        <v>46</v>
      </c>
      <c r="C31" s="70" t="s">
        <v>16</v>
      </c>
      <c r="D31" s="129"/>
      <c r="E31" s="70" t="s">
        <v>16</v>
      </c>
      <c r="F31" s="129"/>
      <c r="G31" s="70" t="s">
        <v>16</v>
      </c>
      <c r="H31" s="129"/>
      <c r="I31" s="70" t="s">
        <v>16</v>
      </c>
      <c r="J31" s="129"/>
    </row>
    <row r="32" spans="1:10" ht="15.95" customHeight="1" thickBot="1">
      <c r="A32" s="132"/>
      <c r="B32" s="23" t="s">
        <v>48</v>
      </c>
      <c r="C32" s="73" t="s">
        <v>50</v>
      </c>
      <c r="D32" s="129"/>
      <c r="E32" s="63" t="s">
        <v>50</v>
      </c>
      <c r="F32" s="130"/>
      <c r="G32" s="63" t="s">
        <v>50</v>
      </c>
      <c r="H32" s="130"/>
      <c r="I32" s="63" t="s">
        <v>50</v>
      </c>
      <c r="J32" s="130"/>
    </row>
    <row r="33" spans="1:10" ht="15.95" customHeight="1" thickBot="1">
      <c r="A33" s="133"/>
      <c r="B33" s="24" t="s">
        <v>26</v>
      </c>
      <c r="C33" s="127" t="s">
        <v>54</v>
      </c>
      <c r="D33" s="128"/>
      <c r="E33" s="127" t="s">
        <v>54</v>
      </c>
      <c r="F33" s="128"/>
      <c r="G33" s="127" t="s">
        <v>54</v>
      </c>
      <c r="H33" s="128"/>
      <c r="I33" s="127" t="s">
        <v>54</v>
      </c>
      <c r="J33" s="128"/>
    </row>
    <row r="34" spans="1:10" ht="15.95" customHeight="1" thickBot="1">
      <c r="A34" s="1"/>
      <c r="B34" s="25"/>
      <c r="C34" s="25"/>
      <c r="D34" s="6"/>
      <c r="E34" s="5"/>
      <c r="F34" s="5"/>
      <c r="G34" s="5"/>
      <c r="H34" s="5"/>
      <c r="I34" s="5"/>
      <c r="J34" s="5"/>
    </row>
    <row r="35" spans="1:10" ht="15.95" customHeight="1">
      <c r="A35" s="131" t="s">
        <v>20</v>
      </c>
      <c r="B35" s="137" t="s">
        <v>21</v>
      </c>
      <c r="C35" s="138"/>
      <c r="D35" s="138"/>
      <c r="E35" s="138"/>
      <c r="F35" s="138"/>
      <c r="G35" s="138"/>
      <c r="H35" s="138"/>
      <c r="I35" s="138"/>
      <c r="J35" s="139"/>
    </row>
    <row r="36" spans="1:10" ht="15.95" customHeight="1">
      <c r="A36" s="132"/>
      <c r="B36" s="140"/>
      <c r="C36" s="141"/>
      <c r="D36" s="141"/>
      <c r="E36" s="141"/>
      <c r="F36" s="141"/>
      <c r="G36" s="141"/>
      <c r="H36" s="141"/>
      <c r="I36" s="141"/>
      <c r="J36" s="142"/>
    </row>
    <row r="37" spans="1:10" ht="15.95" customHeight="1">
      <c r="A37" s="132"/>
      <c r="B37" s="140"/>
      <c r="C37" s="141"/>
      <c r="D37" s="141"/>
      <c r="E37" s="141"/>
      <c r="F37" s="141"/>
      <c r="G37" s="141"/>
      <c r="H37" s="141"/>
      <c r="I37" s="141"/>
      <c r="J37" s="142"/>
    </row>
    <row r="38" spans="1:10" ht="15.95" customHeight="1">
      <c r="A38" s="132"/>
      <c r="B38" s="140"/>
      <c r="C38" s="141"/>
      <c r="D38" s="141"/>
      <c r="E38" s="141"/>
      <c r="F38" s="141"/>
      <c r="G38" s="141"/>
      <c r="H38" s="141"/>
      <c r="I38" s="141"/>
      <c r="J38" s="142"/>
    </row>
    <row r="39" spans="1:10" ht="15.95" customHeight="1">
      <c r="A39" s="132"/>
      <c r="B39" s="140"/>
      <c r="C39" s="141"/>
      <c r="D39" s="141"/>
      <c r="E39" s="141"/>
      <c r="F39" s="141"/>
      <c r="G39" s="141"/>
      <c r="H39" s="141"/>
      <c r="I39" s="141"/>
      <c r="J39" s="142"/>
    </row>
    <row r="40" spans="1:10" ht="15.95" customHeight="1" thickBot="1">
      <c r="A40" s="133"/>
      <c r="B40" s="143"/>
      <c r="C40" s="144"/>
      <c r="D40" s="144"/>
      <c r="E40" s="144"/>
      <c r="F40" s="144"/>
      <c r="G40" s="144"/>
      <c r="H40" s="144"/>
      <c r="I40" s="144"/>
      <c r="J40" s="145"/>
    </row>
    <row r="41" spans="1:10" ht="15.9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</row>
    <row r="42" spans="1:10" ht="15.95" customHeight="1">
      <c r="A42" s="131" t="s">
        <v>31</v>
      </c>
      <c r="B42" s="134" t="s">
        <v>4</v>
      </c>
      <c r="C42" s="20" t="s">
        <v>16</v>
      </c>
      <c r="D42" s="11">
        <v>20</v>
      </c>
      <c r="E42" s="20" t="s">
        <v>16</v>
      </c>
      <c r="F42" s="11">
        <v>20</v>
      </c>
      <c r="G42" s="20" t="s">
        <v>16</v>
      </c>
      <c r="H42" s="11">
        <v>20</v>
      </c>
      <c r="I42" s="20" t="s">
        <v>16</v>
      </c>
      <c r="J42" s="11">
        <v>20</v>
      </c>
    </row>
    <row r="43" spans="1:10" ht="15.95" customHeight="1">
      <c r="A43" s="132"/>
      <c r="B43" s="135"/>
      <c r="C43" s="32">
        <v>8</v>
      </c>
      <c r="D43" s="13">
        <f>(D49/0.85*0.25)</f>
        <v>29.984248424842487</v>
      </c>
      <c r="E43" s="32">
        <v>8</v>
      </c>
      <c r="F43" s="13">
        <f>D43</f>
        <v>29.984248424842487</v>
      </c>
      <c r="G43" s="32">
        <v>8</v>
      </c>
      <c r="H43" s="13">
        <f>D43</f>
        <v>29.984248424842487</v>
      </c>
      <c r="I43" s="32">
        <v>8</v>
      </c>
      <c r="J43" s="13">
        <f>D43</f>
        <v>29.984248424842487</v>
      </c>
    </row>
    <row r="44" spans="1:10" ht="15.95" customHeight="1">
      <c r="A44" s="132"/>
      <c r="B44" s="135"/>
      <c r="C44" s="33">
        <v>5</v>
      </c>
      <c r="D44" s="13">
        <f>(D49/0.85*0.4)</f>
        <v>47.974797479747984</v>
      </c>
      <c r="E44" s="33">
        <v>5</v>
      </c>
      <c r="F44" s="13">
        <f>(F49/0.9*0.4)</f>
        <v>47.974797479747984</v>
      </c>
      <c r="G44" s="33">
        <v>5</v>
      </c>
      <c r="H44" s="13">
        <f>(D49/0.85*0.4)</f>
        <v>47.974797479747984</v>
      </c>
      <c r="I44" s="26" t="s">
        <v>1</v>
      </c>
      <c r="J44" s="27" t="s">
        <v>1</v>
      </c>
    </row>
    <row r="45" spans="1:10" ht="15.95" customHeight="1">
      <c r="A45" s="132"/>
      <c r="B45" s="135"/>
      <c r="C45" s="33">
        <v>5</v>
      </c>
      <c r="D45" s="13">
        <f>(D49/0.85*0.475)</f>
        <v>56.97007200720072</v>
      </c>
      <c r="E45" s="33">
        <v>5</v>
      </c>
      <c r="F45" s="13">
        <f>(F49/0.9*0.5)</f>
        <v>59.968496849684975</v>
      </c>
      <c r="G45" s="33">
        <v>5</v>
      </c>
      <c r="H45" s="13">
        <f>(D49/0.85*0.55)</f>
        <v>65.965346534653477</v>
      </c>
      <c r="I45" s="26" t="s">
        <v>1</v>
      </c>
      <c r="J45" s="27" t="s">
        <v>1</v>
      </c>
    </row>
    <row r="46" spans="1:10" ht="15.95" customHeight="1" thickBot="1">
      <c r="A46" s="132"/>
      <c r="B46" s="135"/>
      <c r="C46" s="34">
        <v>3</v>
      </c>
      <c r="D46" s="35">
        <f>(D49/0.85*0.55)</f>
        <v>65.965346534653477</v>
      </c>
      <c r="E46" s="34">
        <v>3</v>
      </c>
      <c r="F46" s="16">
        <f>(F49/0.9*0.6)</f>
        <v>71.962196219621973</v>
      </c>
      <c r="G46" s="34">
        <v>3</v>
      </c>
      <c r="H46" s="16">
        <f>(D49/0.85*0.65)</f>
        <v>77.959045904590468</v>
      </c>
      <c r="I46" s="36" t="s">
        <v>1</v>
      </c>
      <c r="J46" s="37" t="s">
        <v>1</v>
      </c>
    </row>
    <row r="47" spans="1:10" ht="15.95" customHeight="1">
      <c r="A47" s="132"/>
      <c r="B47" s="135"/>
      <c r="C47" s="48">
        <v>5</v>
      </c>
      <c r="D47" s="49">
        <f>(D49/0.85*0.65)</f>
        <v>77.959045904590468</v>
      </c>
      <c r="E47" s="48">
        <v>3</v>
      </c>
      <c r="F47" s="49">
        <f>(D49/0.85*0.7)</f>
        <v>83.955895589558963</v>
      </c>
      <c r="G47" s="48">
        <v>5</v>
      </c>
      <c r="H47" s="49">
        <f>(D49/0.85*0.75)</f>
        <v>89.952745274527459</v>
      </c>
      <c r="I47" s="58">
        <v>5</v>
      </c>
      <c r="J47" s="49">
        <f>(D49/0.85*0.4)</f>
        <v>47.974797479747984</v>
      </c>
    </row>
    <row r="48" spans="1:10" ht="15.95" customHeight="1">
      <c r="A48" s="132"/>
      <c r="B48" s="135"/>
      <c r="C48" s="50">
        <v>5</v>
      </c>
      <c r="D48" s="51">
        <f>(D49/0.85*0.75)</f>
        <v>89.952745274527459</v>
      </c>
      <c r="E48" s="50">
        <v>3</v>
      </c>
      <c r="F48" s="51">
        <f>(D49/0.85*0.8)</f>
        <v>95.949594959495968</v>
      </c>
      <c r="G48" s="50">
        <v>3</v>
      </c>
      <c r="H48" s="51">
        <f>(D49/0.85*0.85)</f>
        <v>101.94644464446445</v>
      </c>
      <c r="I48" s="59">
        <v>5</v>
      </c>
      <c r="J48" s="51">
        <f>(D49/0.85*0.5)</f>
        <v>59.968496849684975</v>
      </c>
    </row>
    <row r="49" spans="1:10" ht="15.95" customHeight="1" thickBot="1">
      <c r="A49" s="132"/>
      <c r="B49" s="136"/>
      <c r="C49" s="55" t="s">
        <v>13</v>
      </c>
      <c r="D49" s="56">
        <f>('1. ciklus'!E4*1.066*0.85)</f>
        <v>101.94644464446445</v>
      </c>
      <c r="E49" s="55" t="s">
        <v>14</v>
      </c>
      <c r="F49" s="56">
        <f>(D49/0.85*0.9)</f>
        <v>107.94329432943296</v>
      </c>
      <c r="G49" s="55" t="s">
        <v>15</v>
      </c>
      <c r="H49" s="56">
        <f>(D49/0.85*0.95)</f>
        <v>113.94014401440144</v>
      </c>
      <c r="I49" s="60">
        <v>5</v>
      </c>
      <c r="J49" s="56">
        <f>(D49/0.85*0.6)</f>
        <v>71.962196219621973</v>
      </c>
    </row>
    <row r="50" spans="1:10" ht="15.95" customHeight="1">
      <c r="A50" s="146"/>
      <c r="B50" s="38" t="s">
        <v>58</v>
      </c>
      <c r="C50" s="66" t="s">
        <v>32</v>
      </c>
      <c r="D50" s="122" t="s">
        <v>53</v>
      </c>
      <c r="E50" s="66" t="s">
        <v>32</v>
      </c>
      <c r="F50" s="122" t="s">
        <v>53</v>
      </c>
      <c r="G50" s="66" t="s">
        <v>32</v>
      </c>
      <c r="H50" s="122" t="s">
        <v>53</v>
      </c>
      <c r="I50" s="66" t="s">
        <v>32</v>
      </c>
      <c r="J50" s="122" t="s">
        <v>55</v>
      </c>
    </row>
    <row r="51" spans="1:10" ht="15.95" customHeight="1">
      <c r="A51" s="146"/>
      <c r="B51" s="39" t="s">
        <v>57</v>
      </c>
      <c r="C51" s="67" t="s">
        <v>29</v>
      </c>
      <c r="D51" s="123"/>
      <c r="E51" s="67" t="s">
        <v>29</v>
      </c>
      <c r="F51" s="123"/>
      <c r="G51" s="67" t="s">
        <v>29</v>
      </c>
      <c r="H51" s="123"/>
      <c r="I51" s="67" t="s">
        <v>29</v>
      </c>
      <c r="J51" s="123"/>
    </row>
    <row r="52" spans="1:10" ht="15.95" customHeight="1">
      <c r="A52" s="146"/>
      <c r="B52" s="39" t="s">
        <v>33</v>
      </c>
      <c r="C52" s="67" t="s">
        <v>30</v>
      </c>
      <c r="D52" s="123"/>
      <c r="E52" s="67" t="s">
        <v>30</v>
      </c>
      <c r="F52" s="123"/>
      <c r="G52" s="67" t="s">
        <v>30</v>
      </c>
      <c r="H52" s="123"/>
      <c r="I52" s="67" t="s">
        <v>30</v>
      </c>
      <c r="J52" s="123"/>
    </row>
    <row r="53" spans="1:10" ht="15.95" customHeight="1">
      <c r="A53" s="146"/>
      <c r="B53" s="39" t="s">
        <v>34</v>
      </c>
      <c r="C53" s="67" t="s">
        <v>35</v>
      </c>
      <c r="D53" s="123"/>
      <c r="E53" s="67" t="s">
        <v>35</v>
      </c>
      <c r="F53" s="123"/>
      <c r="G53" s="67" t="s">
        <v>35</v>
      </c>
      <c r="H53" s="123"/>
      <c r="I53" s="67" t="s">
        <v>35</v>
      </c>
      <c r="J53" s="123"/>
    </row>
    <row r="54" spans="1:10" ht="15.95" customHeight="1" thickBot="1">
      <c r="A54" s="146"/>
      <c r="B54" s="40" t="s">
        <v>56</v>
      </c>
      <c r="C54" s="68" t="s">
        <v>27</v>
      </c>
      <c r="D54" s="123"/>
      <c r="E54" s="68" t="s">
        <v>27</v>
      </c>
      <c r="F54" s="123"/>
      <c r="G54" s="68" t="s">
        <v>27</v>
      </c>
      <c r="H54" s="123"/>
      <c r="I54" s="68" t="s">
        <v>27</v>
      </c>
      <c r="J54" s="123"/>
    </row>
    <row r="55" spans="1:10" ht="15.95" customHeight="1" thickBot="1">
      <c r="A55" s="133"/>
      <c r="B55" s="24" t="s">
        <v>26</v>
      </c>
      <c r="C55" s="127" t="s">
        <v>54</v>
      </c>
      <c r="D55" s="128"/>
      <c r="E55" s="127" t="s">
        <v>54</v>
      </c>
      <c r="F55" s="128"/>
      <c r="G55" s="127" t="s">
        <v>54</v>
      </c>
      <c r="H55" s="128"/>
      <c r="I55" s="127" t="s">
        <v>54</v>
      </c>
      <c r="J55" s="128"/>
    </row>
    <row r="56" spans="1:10" ht="15.95" customHeight="1" thickBot="1">
      <c r="A56" s="1"/>
      <c r="B56" s="25"/>
      <c r="C56" s="5"/>
      <c r="D56" s="6"/>
      <c r="E56" s="5"/>
      <c r="F56" s="5"/>
      <c r="G56" s="5"/>
      <c r="H56" s="5"/>
      <c r="I56" s="5"/>
      <c r="J56" s="5"/>
    </row>
    <row r="57" spans="1:10" ht="15.95" customHeight="1">
      <c r="A57" s="131" t="s">
        <v>40</v>
      </c>
      <c r="B57" s="134" t="s">
        <v>5</v>
      </c>
      <c r="C57" s="20" t="s">
        <v>16</v>
      </c>
      <c r="D57" s="11">
        <v>20</v>
      </c>
      <c r="E57" s="20" t="s">
        <v>16</v>
      </c>
      <c r="F57" s="11">
        <v>20</v>
      </c>
      <c r="G57" s="20" t="s">
        <v>16</v>
      </c>
      <c r="H57" s="11">
        <v>20</v>
      </c>
      <c r="I57" s="20" t="s">
        <v>16</v>
      </c>
      <c r="J57" s="11">
        <v>20</v>
      </c>
    </row>
    <row r="58" spans="1:10" ht="15.95" customHeight="1">
      <c r="A58" s="132"/>
      <c r="B58" s="135"/>
      <c r="C58" s="32" t="s">
        <v>17</v>
      </c>
      <c r="D58" s="13">
        <f>(D64/0.85*0.3)</f>
        <v>35.981098109810986</v>
      </c>
      <c r="E58" s="32" t="s">
        <v>17</v>
      </c>
      <c r="F58" s="13">
        <f>D58</f>
        <v>35.981098109810986</v>
      </c>
      <c r="G58" s="32" t="s">
        <v>17</v>
      </c>
      <c r="H58" s="13">
        <f>D58</f>
        <v>35.981098109810986</v>
      </c>
      <c r="I58" s="32" t="s">
        <v>17</v>
      </c>
      <c r="J58" s="13">
        <f>D58</f>
        <v>35.981098109810986</v>
      </c>
    </row>
    <row r="59" spans="1:10" ht="15.95" customHeight="1">
      <c r="A59" s="132"/>
      <c r="B59" s="135"/>
      <c r="C59" s="26">
        <v>5</v>
      </c>
      <c r="D59" s="13">
        <f>(D64/0.85*0.4)</f>
        <v>47.974797479747984</v>
      </c>
      <c r="E59" s="26">
        <v>5</v>
      </c>
      <c r="F59" s="13">
        <f>(F64/0.9*0.4)</f>
        <v>47.974797479747984</v>
      </c>
      <c r="G59" s="26">
        <v>5</v>
      </c>
      <c r="H59" s="13">
        <f>(D64/0.85*0.4)</f>
        <v>47.974797479747984</v>
      </c>
      <c r="I59" s="26" t="s">
        <v>1</v>
      </c>
      <c r="J59" s="27" t="s">
        <v>1</v>
      </c>
    </row>
    <row r="60" spans="1:10" ht="15.95" customHeight="1">
      <c r="A60" s="132"/>
      <c r="B60" s="135"/>
      <c r="C60" s="26">
        <v>5</v>
      </c>
      <c r="D60" s="13">
        <f>(D64/0.85*0.475)</f>
        <v>56.97007200720072</v>
      </c>
      <c r="E60" s="26">
        <v>5</v>
      </c>
      <c r="F60" s="13">
        <f>(F64/0.9*0.5)</f>
        <v>59.968496849684975</v>
      </c>
      <c r="G60" s="26">
        <v>5</v>
      </c>
      <c r="H60" s="13">
        <f>(D64/0.85*0.55)</f>
        <v>65.965346534653477</v>
      </c>
      <c r="I60" s="26" t="s">
        <v>1</v>
      </c>
      <c r="J60" s="27" t="s">
        <v>1</v>
      </c>
    </row>
    <row r="61" spans="1:10" ht="15.95" customHeight="1" thickBot="1">
      <c r="A61" s="132"/>
      <c r="B61" s="135"/>
      <c r="C61" s="36">
        <v>3</v>
      </c>
      <c r="D61" s="16">
        <f>(D64/0.85*0.55)</f>
        <v>65.965346534653477</v>
      </c>
      <c r="E61" s="36">
        <v>3</v>
      </c>
      <c r="F61" s="16">
        <f>(F64/0.9*0.6)</f>
        <v>71.962196219621973</v>
      </c>
      <c r="G61" s="36">
        <v>3</v>
      </c>
      <c r="H61" s="16">
        <f>(D64/0.85*0.65)</f>
        <v>77.959045904590468</v>
      </c>
      <c r="I61" s="36" t="s">
        <v>1</v>
      </c>
      <c r="J61" s="37" t="s">
        <v>1</v>
      </c>
    </row>
    <row r="62" spans="1:10" ht="15.95" customHeight="1">
      <c r="A62" s="132"/>
      <c r="B62" s="135"/>
      <c r="C62" s="48">
        <v>5</v>
      </c>
      <c r="D62" s="49">
        <f>(D64/0.85*0.65)</f>
        <v>77.959045904590468</v>
      </c>
      <c r="E62" s="48">
        <v>3</v>
      </c>
      <c r="F62" s="49">
        <f>(D64/0.85*0.7)</f>
        <v>83.955895589558963</v>
      </c>
      <c r="G62" s="48">
        <v>5</v>
      </c>
      <c r="H62" s="49">
        <f>(D64/0.85*0.75)</f>
        <v>89.952745274527459</v>
      </c>
      <c r="I62" s="58">
        <v>5</v>
      </c>
      <c r="J62" s="49">
        <f>(D64/0.85*0.4)</f>
        <v>47.974797479747984</v>
      </c>
    </row>
    <row r="63" spans="1:10" ht="15.95" customHeight="1">
      <c r="A63" s="132"/>
      <c r="B63" s="135"/>
      <c r="C63" s="50">
        <v>5</v>
      </c>
      <c r="D63" s="51">
        <f>(D64/0.85*0.75)</f>
        <v>89.952745274527459</v>
      </c>
      <c r="E63" s="50">
        <v>3</v>
      </c>
      <c r="F63" s="51">
        <f>(D64/0.85*0.8)</f>
        <v>95.949594959495968</v>
      </c>
      <c r="G63" s="50">
        <v>3</v>
      </c>
      <c r="H63" s="51">
        <f>(D64/0.85*0.85)</f>
        <v>101.94644464446445</v>
      </c>
      <c r="I63" s="59">
        <v>5</v>
      </c>
      <c r="J63" s="51">
        <f>(D64/0.85*0.5)</f>
        <v>59.968496849684975</v>
      </c>
    </row>
    <row r="64" spans="1:10" ht="15.95" customHeight="1" thickBot="1">
      <c r="A64" s="132"/>
      <c r="B64" s="136"/>
      <c r="C64" s="52" t="s">
        <v>13</v>
      </c>
      <c r="D64" s="53">
        <f>('1. ciklus'!E5*1.066*0.85)</f>
        <v>101.94644464446445</v>
      </c>
      <c r="E64" s="52" t="s">
        <v>14</v>
      </c>
      <c r="F64" s="53">
        <f>(D64/0.85*0.9)</f>
        <v>107.94329432943296</v>
      </c>
      <c r="G64" s="52" t="s">
        <v>15</v>
      </c>
      <c r="H64" s="53">
        <f>(D64/0.85*0.95)</f>
        <v>113.94014401440144</v>
      </c>
      <c r="I64" s="61">
        <v>5</v>
      </c>
      <c r="J64" s="53">
        <f>(D64/0.85*0.6)</f>
        <v>71.962196219621973</v>
      </c>
    </row>
    <row r="65" spans="1:10" ht="15.95" customHeight="1">
      <c r="A65" s="132"/>
      <c r="B65" s="41" t="s">
        <v>37</v>
      </c>
      <c r="C65" s="62" t="s">
        <v>16</v>
      </c>
      <c r="D65" s="122" t="s">
        <v>53</v>
      </c>
      <c r="E65" s="62" t="s">
        <v>16</v>
      </c>
      <c r="F65" s="122" t="s">
        <v>53</v>
      </c>
      <c r="G65" s="62" t="s">
        <v>16</v>
      </c>
      <c r="H65" s="122" t="s">
        <v>53</v>
      </c>
      <c r="I65" s="62" t="s">
        <v>16</v>
      </c>
      <c r="J65" s="122" t="s">
        <v>55</v>
      </c>
    </row>
    <row r="66" spans="1:10" ht="15.95" customHeight="1">
      <c r="A66" s="132"/>
      <c r="B66" s="40" t="s">
        <v>38</v>
      </c>
      <c r="C66" s="63" t="s">
        <v>16</v>
      </c>
      <c r="D66" s="129"/>
      <c r="E66" s="63" t="s">
        <v>16</v>
      </c>
      <c r="F66" s="129"/>
      <c r="G66" s="63" t="s">
        <v>16</v>
      </c>
      <c r="H66" s="129"/>
      <c r="I66" s="63" t="s">
        <v>16</v>
      </c>
      <c r="J66" s="129"/>
    </row>
    <row r="67" spans="1:10" ht="15.95" customHeight="1">
      <c r="A67" s="132"/>
      <c r="B67" s="40" t="s">
        <v>39</v>
      </c>
      <c r="C67" s="64" t="s">
        <v>16</v>
      </c>
      <c r="D67" s="129"/>
      <c r="E67" s="64" t="s">
        <v>16</v>
      </c>
      <c r="F67" s="129"/>
      <c r="G67" s="64" t="s">
        <v>16</v>
      </c>
      <c r="H67" s="129"/>
      <c r="I67" s="64" t="s">
        <v>16</v>
      </c>
      <c r="J67" s="129"/>
    </row>
    <row r="68" spans="1:10" ht="15.95" customHeight="1">
      <c r="A68" s="132"/>
      <c r="B68" s="42" t="s">
        <v>36</v>
      </c>
      <c r="C68" s="63" t="s">
        <v>0</v>
      </c>
      <c r="D68" s="129"/>
      <c r="E68" s="63" t="s">
        <v>0</v>
      </c>
      <c r="F68" s="129"/>
      <c r="G68" s="63" t="s">
        <v>0</v>
      </c>
      <c r="H68" s="129"/>
      <c r="I68" s="63" t="s">
        <v>0</v>
      </c>
      <c r="J68" s="129"/>
    </row>
    <row r="69" spans="1:10" ht="15.95" customHeight="1">
      <c r="A69" s="132"/>
      <c r="B69" s="42" t="s">
        <v>59</v>
      </c>
      <c r="C69" s="63" t="s">
        <v>60</v>
      </c>
      <c r="D69" s="129"/>
      <c r="E69" s="63" t="s">
        <v>60</v>
      </c>
      <c r="F69" s="129"/>
      <c r="G69" s="63" t="s">
        <v>60</v>
      </c>
      <c r="H69" s="129"/>
      <c r="I69" s="63" t="s">
        <v>60</v>
      </c>
      <c r="J69" s="129"/>
    </row>
    <row r="70" spans="1:10" ht="15.95" customHeight="1" thickBot="1">
      <c r="A70" s="132"/>
      <c r="B70" s="43" t="s">
        <v>52</v>
      </c>
      <c r="C70" s="65" t="s">
        <v>42</v>
      </c>
      <c r="D70" s="129"/>
      <c r="E70" s="65" t="s">
        <v>42</v>
      </c>
      <c r="F70" s="129"/>
      <c r="G70" s="65" t="s">
        <v>42</v>
      </c>
      <c r="H70" s="129"/>
      <c r="I70" s="65" t="s">
        <v>42</v>
      </c>
      <c r="J70" s="130"/>
    </row>
    <row r="71" spans="1:10" ht="15.95" customHeight="1" thickBot="1">
      <c r="A71" s="133"/>
      <c r="B71" s="44" t="s">
        <v>26</v>
      </c>
      <c r="C71" s="127" t="s">
        <v>54</v>
      </c>
      <c r="D71" s="128"/>
      <c r="E71" s="127" t="s">
        <v>54</v>
      </c>
      <c r="F71" s="128"/>
      <c r="G71" s="127" t="s">
        <v>54</v>
      </c>
      <c r="H71" s="128"/>
      <c r="I71" s="127" t="s">
        <v>54</v>
      </c>
      <c r="J71" s="128"/>
    </row>
    <row r="72" spans="1:10" ht="15.95" customHeight="1" thickBot="1">
      <c r="A72" s="1"/>
      <c r="B72" s="25"/>
      <c r="C72" s="5"/>
      <c r="D72" s="6"/>
      <c r="E72" s="5"/>
      <c r="F72" s="6"/>
      <c r="G72" s="5"/>
      <c r="H72" s="6"/>
      <c r="I72" s="5"/>
      <c r="J72" s="6"/>
    </row>
    <row r="73" spans="1:10" ht="15.95" customHeight="1">
      <c r="A73" s="131" t="s">
        <v>41</v>
      </c>
      <c r="B73" s="137" t="s">
        <v>21</v>
      </c>
      <c r="C73" s="138"/>
      <c r="D73" s="138"/>
      <c r="E73" s="138"/>
      <c r="F73" s="138"/>
      <c r="G73" s="138"/>
      <c r="H73" s="138"/>
      <c r="I73" s="138"/>
      <c r="J73" s="139"/>
    </row>
    <row r="74" spans="1:10" ht="15.95" customHeight="1">
      <c r="A74" s="132"/>
      <c r="B74" s="140"/>
      <c r="C74" s="141"/>
      <c r="D74" s="141"/>
      <c r="E74" s="141"/>
      <c r="F74" s="141"/>
      <c r="G74" s="141"/>
      <c r="H74" s="141"/>
      <c r="I74" s="141"/>
      <c r="J74" s="142"/>
    </row>
    <row r="75" spans="1:10" ht="15.95" customHeight="1">
      <c r="A75" s="132"/>
      <c r="B75" s="140"/>
      <c r="C75" s="141"/>
      <c r="D75" s="141"/>
      <c r="E75" s="141"/>
      <c r="F75" s="141"/>
      <c r="G75" s="141"/>
      <c r="H75" s="141"/>
      <c r="I75" s="141"/>
      <c r="J75" s="142"/>
    </row>
    <row r="76" spans="1:10" ht="15.95" customHeight="1">
      <c r="A76" s="132"/>
      <c r="B76" s="140"/>
      <c r="C76" s="141"/>
      <c r="D76" s="141"/>
      <c r="E76" s="141"/>
      <c r="F76" s="141"/>
      <c r="G76" s="141"/>
      <c r="H76" s="141"/>
      <c r="I76" s="141"/>
      <c r="J76" s="142"/>
    </row>
    <row r="77" spans="1:10" ht="15.95" customHeight="1">
      <c r="A77" s="132"/>
      <c r="B77" s="140"/>
      <c r="C77" s="141"/>
      <c r="D77" s="141"/>
      <c r="E77" s="141"/>
      <c r="F77" s="141"/>
      <c r="G77" s="141"/>
      <c r="H77" s="141"/>
      <c r="I77" s="141"/>
      <c r="J77" s="142"/>
    </row>
    <row r="78" spans="1:10" ht="15.95" customHeight="1">
      <c r="A78" s="132"/>
      <c r="B78" s="140"/>
      <c r="C78" s="141"/>
      <c r="D78" s="141"/>
      <c r="E78" s="141"/>
      <c r="F78" s="141"/>
      <c r="G78" s="141"/>
      <c r="H78" s="141"/>
      <c r="I78" s="141"/>
      <c r="J78" s="142"/>
    </row>
    <row r="79" spans="1:10" ht="15.95" customHeight="1">
      <c r="A79" s="132"/>
      <c r="B79" s="140"/>
      <c r="C79" s="141"/>
      <c r="D79" s="141"/>
      <c r="E79" s="141"/>
      <c r="F79" s="141"/>
      <c r="G79" s="141"/>
      <c r="H79" s="141"/>
      <c r="I79" s="141"/>
      <c r="J79" s="142"/>
    </row>
    <row r="80" spans="1:10" ht="15.95" customHeight="1" thickBot="1">
      <c r="A80" s="133"/>
      <c r="B80" s="143"/>
      <c r="C80" s="144"/>
      <c r="D80" s="144"/>
      <c r="E80" s="144"/>
      <c r="F80" s="144"/>
      <c r="G80" s="144"/>
      <c r="H80" s="144"/>
      <c r="I80" s="144"/>
      <c r="J80" s="145"/>
    </row>
    <row r="83" spans="3:9" ht="15.95" customHeight="1">
      <c r="C83" s="45"/>
      <c r="D83" s="45"/>
      <c r="E83" s="45"/>
      <c r="F83" s="45"/>
      <c r="G83" s="45"/>
      <c r="H83" s="45"/>
      <c r="I83" s="45"/>
    </row>
    <row r="84" spans="3:9" ht="15.95" customHeight="1">
      <c r="C84" s="45"/>
      <c r="D84" s="45"/>
      <c r="E84" s="45"/>
      <c r="F84" s="45"/>
      <c r="G84" s="45"/>
      <c r="H84" s="45"/>
      <c r="I84" s="45"/>
    </row>
  </sheetData>
  <mergeCells count="50">
    <mergeCell ref="I1:J1"/>
    <mergeCell ref="B35:J40"/>
    <mergeCell ref="B18:B25"/>
    <mergeCell ref="J11:J15"/>
    <mergeCell ref="I16:J16"/>
    <mergeCell ref="E33:F33"/>
    <mergeCell ref="G16:H16"/>
    <mergeCell ref="G33:H33"/>
    <mergeCell ref="I33:J33"/>
    <mergeCell ref="E1:F1"/>
    <mergeCell ref="G1:H1"/>
    <mergeCell ref="C1:D1"/>
    <mergeCell ref="B3:B10"/>
    <mergeCell ref="B1:B2"/>
    <mergeCell ref="E16:F16"/>
    <mergeCell ref="J26:J32"/>
    <mergeCell ref="A73:A80"/>
    <mergeCell ref="A35:A40"/>
    <mergeCell ref="B42:B49"/>
    <mergeCell ref="B57:B64"/>
    <mergeCell ref="B73:J80"/>
    <mergeCell ref="C55:D55"/>
    <mergeCell ref="E55:F55"/>
    <mergeCell ref="A42:A55"/>
    <mergeCell ref="E71:F71"/>
    <mergeCell ref="G71:H71"/>
    <mergeCell ref="I71:J71"/>
    <mergeCell ref="G55:H55"/>
    <mergeCell ref="I55:J55"/>
    <mergeCell ref="A57:A71"/>
    <mergeCell ref="D65:D70"/>
    <mergeCell ref="F65:F70"/>
    <mergeCell ref="F26:F32"/>
    <mergeCell ref="H26:H32"/>
    <mergeCell ref="D11:D15"/>
    <mergeCell ref="F11:F15"/>
    <mergeCell ref="H11:H15"/>
    <mergeCell ref="A1:A2"/>
    <mergeCell ref="C33:D33"/>
    <mergeCell ref="D26:D32"/>
    <mergeCell ref="C16:D16"/>
    <mergeCell ref="A18:A33"/>
    <mergeCell ref="A3:A16"/>
    <mergeCell ref="C71:D71"/>
    <mergeCell ref="H65:H70"/>
    <mergeCell ref="J65:J70"/>
    <mergeCell ref="D50:D54"/>
    <mergeCell ref="F50:F54"/>
    <mergeCell ref="H50:H54"/>
    <mergeCell ref="J50:J54"/>
  </mergeCells>
  <phoneticPr fontId="1" type="noConversion"/>
  <printOptions verticalCentered="1"/>
  <pageMargins left="0.5" right="0.5" top="0.5" bottom="0.5" header="0.3" footer="0.3"/>
  <pageSetup scale="97" orientation="portrait" horizontalDpi="4294967292" verticalDpi="4294967292" r:id="rId1"/>
  <headerFooter alignWithMargins="0">
    <oddFooter>&amp;L&amp;"Calibri,Regular"&amp;C000000&amp;F&amp;R&amp;"Calibri,Regular"&amp;C000000&amp;A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4"/>
  <sheetViews>
    <sheetView zoomScaleNormal="145" workbookViewId="0">
      <selection sqref="A1:A2"/>
    </sheetView>
  </sheetViews>
  <sheetFormatPr defaultColWidth="8.85546875" defaultRowHeight="15.95" customHeight="1"/>
  <cols>
    <col min="1" max="1" width="2.7109375" style="4" customWidth="1"/>
    <col min="2" max="2" width="34.7109375" style="4" customWidth="1"/>
    <col min="3" max="10" width="9.28515625" style="4" customWidth="1"/>
    <col min="11" max="16384" width="8.85546875" style="4"/>
  </cols>
  <sheetData>
    <row r="1" spans="1:10" ht="15.95" customHeight="1" thickBot="1">
      <c r="A1" s="147"/>
      <c r="B1" s="157" t="s">
        <v>12</v>
      </c>
      <c r="C1" s="118" t="s">
        <v>9</v>
      </c>
      <c r="D1" s="117"/>
      <c r="E1" s="118" t="s">
        <v>10</v>
      </c>
      <c r="F1" s="117"/>
      <c r="G1" s="118" t="s">
        <v>11</v>
      </c>
      <c r="H1" s="117"/>
      <c r="I1" s="116" t="s">
        <v>22</v>
      </c>
      <c r="J1" s="117"/>
    </row>
    <row r="2" spans="1:10" ht="15.95" customHeight="1" thickBot="1">
      <c r="A2" s="148"/>
      <c r="B2" s="158"/>
      <c r="C2" s="7" t="s">
        <v>8</v>
      </c>
      <c r="D2" s="8" t="s">
        <v>7</v>
      </c>
      <c r="E2" s="7" t="s">
        <v>8</v>
      </c>
      <c r="F2" s="8" t="s">
        <v>7</v>
      </c>
      <c r="G2" s="7" t="s">
        <v>8</v>
      </c>
      <c r="H2" s="8" t="s">
        <v>7</v>
      </c>
      <c r="I2" s="9" t="s">
        <v>8</v>
      </c>
      <c r="J2" s="8" t="s">
        <v>7</v>
      </c>
    </row>
    <row r="3" spans="1:10" ht="15.95" customHeight="1">
      <c r="A3" s="132" t="s">
        <v>18</v>
      </c>
      <c r="B3" s="134" t="s">
        <v>2</v>
      </c>
      <c r="C3" s="10" t="s">
        <v>16</v>
      </c>
      <c r="D3" s="11">
        <v>20</v>
      </c>
      <c r="E3" s="10" t="s">
        <v>16</v>
      </c>
      <c r="F3" s="11">
        <v>20</v>
      </c>
      <c r="G3" s="10" t="s">
        <v>16</v>
      </c>
      <c r="H3" s="11">
        <v>20</v>
      </c>
      <c r="I3" s="10" t="s">
        <v>16</v>
      </c>
      <c r="J3" s="11">
        <v>20</v>
      </c>
    </row>
    <row r="4" spans="1:10" ht="15.95" customHeight="1">
      <c r="A4" s="151"/>
      <c r="B4" s="135"/>
      <c r="C4" s="12">
        <v>8</v>
      </c>
      <c r="D4" s="13">
        <f>(D10/0.85*0.25)</f>
        <v>30.940594059405939</v>
      </c>
      <c r="E4" s="12">
        <v>8</v>
      </c>
      <c r="F4" s="13">
        <f>D4</f>
        <v>30.940594059405939</v>
      </c>
      <c r="G4" s="12">
        <v>8</v>
      </c>
      <c r="H4" s="13">
        <f>D4</f>
        <v>30.940594059405939</v>
      </c>
      <c r="I4" s="12">
        <v>8</v>
      </c>
      <c r="J4" s="13">
        <f>D4</f>
        <v>30.940594059405939</v>
      </c>
    </row>
    <row r="5" spans="1:10" ht="15.95" customHeight="1">
      <c r="A5" s="151"/>
      <c r="B5" s="135"/>
      <c r="C5" s="14">
        <v>5</v>
      </c>
      <c r="D5" s="13">
        <f>(D10/0.85*0.4)</f>
        <v>49.504950495049506</v>
      </c>
      <c r="E5" s="14">
        <v>5</v>
      </c>
      <c r="F5" s="13">
        <f>(F10/0.9*0.4)</f>
        <v>49.504950495049506</v>
      </c>
      <c r="G5" s="14">
        <v>5</v>
      </c>
      <c r="H5" s="13">
        <f>(D10/0.85*0.4)</f>
        <v>49.504950495049506</v>
      </c>
      <c r="I5" s="14" t="s">
        <v>1</v>
      </c>
      <c r="J5" s="13" t="s">
        <v>1</v>
      </c>
    </row>
    <row r="6" spans="1:10" ht="15.95" customHeight="1">
      <c r="A6" s="151"/>
      <c r="B6" s="135"/>
      <c r="C6" s="14">
        <v>5</v>
      </c>
      <c r="D6" s="13">
        <f>(D10/0.85*0.475)</f>
        <v>58.787128712871279</v>
      </c>
      <c r="E6" s="14">
        <v>5</v>
      </c>
      <c r="F6" s="13">
        <f>(F10/0.9*0.5)</f>
        <v>61.881188118811878</v>
      </c>
      <c r="G6" s="14">
        <v>5</v>
      </c>
      <c r="H6" s="13">
        <f>(D10/0.85*0.55)</f>
        <v>68.069306930693074</v>
      </c>
      <c r="I6" s="14" t="s">
        <v>1</v>
      </c>
      <c r="J6" s="13" t="s">
        <v>1</v>
      </c>
    </row>
    <row r="7" spans="1:10" ht="15.95" customHeight="1" thickBot="1">
      <c r="A7" s="151"/>
      <c r="B7" s="135"/>
      <c r="C7" s="15">
        <v>3</v>
      </c>
      <c r="D7" s="16">
        <f>(D10/0.85*0.55)</f>
        <v>68.069306930693074</v>
      </c>
      <c r="E7" s="17">
        <v>3</v>
      </c>
      <c r="F7" s="16">
        <f>(F10/0.9*0.6)</f>
        <v>74.257425742574256</v>
      </c>
      <c r="G7" s="17">
        <v>3</v>
      </c>
      <c r="H7" s="16">
        <f>(D10/0.85*0.65)</f>
        <v>80.445544554455438</v>
      </c>
      <c r="I7" s="15" t="s">
        <v>1</v>
      </c>
      <c r="J7" s="18" t="s">
        <v>1</v>
      </c>
    </row>
    <row r="8" spans="1:10" ht="15.95" customHeight="1">
      <c r="A8" s="151"/>
      <c r="B8" s="135"/>
      <c r="C8" s="48">
        <v>5</v>
      </c>
      <c r="D8" s="49">
        <f>(D10/0.85*0.65)</f>
        <v>80.445544554455438</v>
      </c>
      <c r="E8" s="48">
        <v>3</v>
      </c>
      <c r="F8" s="49">
        <f>(D10/0.85*0.7)</f>
        <v>86.63366336633662</v>
      </c>
      <c r="G8" s="48">
        <v>5</v>
      </c>
      <c r="H8" s="49">
        <f>(D10/0.85*0.75)</f>
        <v>92.821782178217816</v>
      </c>
      <c r="I8" s="48">
        <v>5</v>
      </c>
      <c r="J8" s="49">
        <f>(D10/0.85*0.4)</f>
        <v>49.504950495049506</v>
      </c>
    </row>
    <row r="9" spans="1:10" ht="15.95" customHeight="1">
      <c r="A9" s="151"/>
      <c r="B9" s="135"/>
      <c r="C9" s="50">
        <v>5</v>
      </c>
      <c r="D9" s="51">
        <f>(D10/0.85*0.75)</f>
        <v>92.821782178217816</v>
      </c>
      <c r="E9" s="50">
        <v>3</v>
      </c>
      <c r="F9" s="51">
        <f>(D10/0.85*0.8)</f>
        <v>99.009900990099013</v>
      </c>
      <c r="G9" s="50">
        <v>3</v>
      </c>
      <c r="H9" s="51">
        <f>(D10/0.85*0.85)</f>
        <v>105.19801980198019</v>
      </c>
      <c r="I9" s="50">
        <v>5</v>
      </c>
      <c r="J9" s="51">
        <f>(D10/0.85*0.5)</f>
        <v>61.881188118811878</v>
      </c>
    </row>
    <row r="10" spans="1:10" ht="15.95" customHeight="1" thickBot="1">
      <c r="A10" s="151"/>
      <c r="B10" s="136"/>
      <c r="C10" s="52" t="s">
        <v>13</v>
      </c>
      <c r="D10" s="53">
        <f>('1. ciklus'!E2*1.1*0.85)</f>
        <v>105.19801980198019</v>
      </c>
      <c r="E10" s="52" t="s">
        <v>14</v>
      </c>
      <c r="F10" s="53">
        <f>(D10/0.85*0.9)</f>
        <v>111.38613861386138</v>
      </c>
      <c r="G10" s="52" t="s">
        <v>15</v>
      </c>
      <c r="H10" s="53">
        <f>(D10/0.85*0.95)</f>
        <v>117.57425742574256</v>
      </c>
      <c r="I10" s="54">
        <v>5</v>
      </c>
      <c r="J10" s="53">
        <f>(D10/0.85*0.6)</f>
        <v>74.257425742574256</v>
      </c>
    </row>
    <row r="11" spans="1:10" ht="15.95" customHeight="1">
      <c r="A11" s="151"/>
      <c r="B11" s="19" t="s">
        <v>23</v>
      </c>
      <c r="C11" s="62" t="s">
        <v>24</v>
      </c>
      <c r="D11" s="122" t="s">
        <v>53</v>
      </c>
      <c r="E11" s="62" t="s">
        <v>24</v>
      </c>
      <c r="F11" s="122" t="s">
        <v>53</v>
      </c>
      <c r="G11" s="62" t="s">
        <v>24</v>
      </c>
      <c r="H11" s="122" t="s">
        <v>53</v>
      </c>
      <c r="I11" s="62" t="s">
        <v>24</v>
      </c>
      <c r="J11" s="122" t="s">
        <v>55</v>
      </c>
    </row>
    <row r="12" spans="1:10" ht="15.95" customHeight="1">
      <c r="A12" s="151"/>
      <c r="B12" s="21" t="s">
        <v>64</v>
      </c>
      <c r="C12" s="72" t="s">
        <v>16</v>
      </c>
      <c r="D12" s="123"/>
      <c r="E12" s="72" t="s">
        <v>16</v>
      </c>
      <c r="F12" s="123"/>
      <c r="G12" s="72" t="s">
        <v>16</v>
      </c>
      <c r="H12" s="123"/>
      <c r="I12" s="72" t="s">
        <v>16</v>
      </c>
      <c r="J12" s="123"/>
    </row>
    <row r="13" spans="1:10" ht="15.95" customHeight="1">
      <c r="A13" s="151"/>
      <c r="B13" s="21" t="s">
        <v>25</v>
      </c>
      <c r="C13" s="72" t="s">
        <v>51</v>
      </c>
      <c r="D13" s="123"/>
      <c r="E13" s="72" t="s">
        <v>51</v>
      </c>
      <c r="F13" s="123"/>
      <c r="G13" s="72" t="s">
        <v>51</v>
      </c>
      <c r="H13" s="123"/>
      <c r="I13" s="72" t="s">
        <v>51</v>
      </c>
      <c r="J13" s="123"/>
    </row>
    <row r="14" spans="1:10" ht="15.95" customHeight="1">
      <c r="A14" s="151"/>
      <c r="B14" s="21" t="s">
        <v>65</v>
      </c>
      <c r="C14" s="72" t="s">
        <v>16</v>
      </c>
      <c r="D14" s="123"/>
      <c r="E14" s="72" t="s">
        <v>16</v>
      </c>
      <c r="F14" s="123"/>
      <c r="G14" s="72" t="s">
        <v>16</v>
      </c>
      <c r="H14" s="123"/>
      <c r="I14" s="72" t="s">
        <v>16</v>
      </c>
      <c r="J14" s="123"/>
    </row>
    <row r="15" spans="1:10" ht="15.95" customHeight="1" thickBot="1">
      <c r="A15" s="151"/>
      <c r="B15" s="23" t="s">
        <v>48</v>
      </c>
      <c r="C15" s="65" t="s">
        <v>49</v>
      </c>
      <c r="D15" s="124"/>
      <c r="E15" s="65" t="s">
        <v>49</v>
      </c>
      <c r="F15" s="124"/>
      <c r="G15" s="65" t="s">
        <v>49</v>
      </c>
      <c r="H15" s="124"/>
      <c r="I15" s="65" t="s">
        <v>49</v>
      </c>
      <c r="J15" s="124"/>
    </row>
    <row r="16" spans="1:10" ht="15.95" customHeight="1" thickBot="1">
      <c r="A16" s="152"/>
      <c r="B16" s="24" t="s">
        <v>26</v>
      </c>
      <c r="C16" s="127" t="s">
        <v>54</v>
      </c>
      <c r="D16" s="128"/>
      <c r="E16" s="127" t="s">
        <v>54</v>
      </c>
      <c r="F16" s="128"/>
      <c r="G16" s="127" t="s">
        <v>54</v>
      </c>
      <c r="H16" s="128"/>
      <c r="I16" s="127" t="s">
        <v>54</v>
      </c>
      <c r="J16" s="128"/>
    </row>
    <row r="17" spans="1:10" ht="15.95" customHeight="1" thickBot="1">
      <c r="A17" s="1"/>
      <c r="B17" s="25"/>
      <c r="C17" s="5"/>
      <c r="D17" s="6"/>
      <c r="E17" s="5"/>
      <c r="F17" s="5"/>
      <c r="G17" s="5"/>
      <c r="H17" s="5"/>
      <c r="I17" s="5"/>
      <c r="J17" s="5"/>
    </row>
    <row r="18" spans="1:10" ht="15.95" customHeight="1">
      <c r="A18" s="131" t="s">
        <v>19</v>
      </c>
      <c r="B18" s="134" t="s">
        <v>3</v>
      </c>
      <c r="C18" s="62" t="s">
        <v>16</v>
      </c>
      <c r="D18" s="111">
        <v>20</v>
      </c>
      <c r="E18" s="62" t="s">
        <v>16</v>
      </c>
      <c r="F18" s="111">
        <v>20</v>
      </c>
      <c r="G18" s="62" t="s">
        <v>16</v>
      </c>
      <c r="H18" s="111">
        <v>20</v>
      </c>
      <c r="I18" s="62" t="s">
        <v>16</v>
      </c>
      <c r="J18" s="111">
        <v>20</v>
      </c>
    </row>
    <row r="19" spans="1:10" ht="15.95" customHeight="1">
      <c r="A19" s="132"/>
      <c r="B19" s="135"/>
      <c r="C19" s="72" t="s">
        <v>17</v>
      </c>
      <c r="D19" s="103">
        <f>(D25/0.85*0.3)</f>
        <v>37.128712871287128</v>
      </c>
      <c r="E19" s="72" t="s">
        <v>17</v>
      </c>
      <c r="F19" s="103">
        <f>D19</f>
        <v>37.128712871287128</v>
      </c>
      <c r="G19" s="72" t="s">
        <v>17</v>
      </c>
      <c r="H19" s="103">
        <f>D19</f>
        <v>37.128712871287128</v>
      </c>
      <c r="I19" s="72" t="s">
        <v>17</v>
      </c>
      <c r="J19" s="103">
        <f>D19</f>
        <v>37.128712871287128</v>
      </c>
    </row>
    <row r="20" spans="1:10" ht="15.95" customHeight="1">
      <c r="A20" s="132"/>
      <c r="B20" s="135"/>
      <c r="C20" s="104">
        <v>5</v>
      </c>
      <c r="D20" s="103">
        <f>(D25/0.85*0.4)</f>
        <v>49.504950495049506</v>
      </c>
      <c r="E20" s="104">
        <v>5</v>
      </c>
      <c r="F20" s="103">
        <f>(F25/0.9*0.4)</f>
        <v>49.504950495049506</v>
      </c>
      <c r="G20" s="104">
        <v>5</v>
      </c>
      <c r="H20" s="103">
        <f>(D25/0.85*0.4)</f>
        <v>49.504950495049506</v>
      </c>
      <c r="I20" s="104" t="s">
        <v>1</v>
      </c>
      <c r="J20" s="105" t="s">
        <v>1</v>
      </c>
    </row>
    <row r="21" spans="1:10" ht="15.95" customHeight="1">
      <c r="A21" s="132"/>
      <c r="B21" s="135"/>
      <c r="C21" s="104">
        <v>5</v>
      </c>
      <c r="D21" s="103">
        <f>(D25/0.85*0.475)</f>
        <v>58.787128712871279</v>
      </c>
      <c r="E21" s="104">
        <v>5</v>
      </c>
      <c r="F21" s="103">
        <f>(F25/0.9*0.5)</f>
        <v>61.881188118811878</v>
      </c>
      <c r="G21" s="104">
        <v>5</v>
      </c>
      <c r="H21" s="103">
        <f>(D25/0.85*0.55)</f>
        <v>68.069306930693074</v>
      </c>
      <c r="I21" s="104" t="s">
        <v>1</v>
      </c>
      <c r="J21" s="105" t="s">
        <v>1</v>
      </c>
    </row>
    <row r="22" spans="1:10" ht="15.95" customHeight="1" thickBot="1">
      <c r="A22" s="132"/>
      <c r="B22" s="135"/>
      <c r="C22" s="112">
        <v>3</v>
      </c>
      <c r="D22" s="108">
        <f>(D25/0.85*0.55)</f>
        <v>68.069306930693074</v>
      </c>
      <c r="E22" s="112">
        <v>3</v>
      </c>
      <c r="F22" s="108">
        <f>(F25/0.9*0.6)</f>
        <v>74.257425742574256</v>
      </c>
      <c r="G22" s="112">
        <v>3</v>
      </c>
      <c r="H22" s="108">
        <f>(D25/0.85*0.65)</f>
        <v>80.445544554455438</v>
      </c>
      <c r="I22" s="112" t="s">
        <v>1</v>
      </c>
      <c r="J22" s="113" t="s">
        <v>1</v>
      </c>
    </row>
    <row r="23" spans="1:10" ht="15.95" customHeight="1">
      <c r="A23" s="132"/>
      <c r="B23" s="135"/>
      <c r="C23" s="48">
        <v>5</v>
      </c>
      <c r="D23" s="49">
        <f>(D25/0.85*0.65)</f>
        <v>80.445544554455438</v>
      </c>
      <c r="E23" s="48">
        <v>3</v>
      </c>
      <c r="F23" s="49">
        <f>(D25/0.85*0.7)</f>
        <v>86.63366336633662</v>
      </c>
      <c r="G23" s="48">
        <v>5</v>
      </c>
      <c r="H23" s="49">
        <f>(D25/0.85*0.75)</f>
        <v>92.821782178217816</v>
      </c>
      <c r="I23" s="48">
        <v>5</v>
      </c>
      <c r="J23" s="49">
        <f>(D25/0.85*0.4)</f>
        <v>49.504950495049506</v>
      </c>
    </row>
    <row r="24" spans="1:10" ht="15.95" customHeight="1">
      <c r="A24" s="132"/>
      <c r="B24" s="135"/>
      <c r="C24" s="50">
        <v>5</v>
      </c>
      <c r="D24" s="51">
        <f>(D25/0.85*0.75)</f>
        <v>92.821782178217816</v>
      </c>
      <c r="E24" s="50">
        <v>3</v>
      </c>
      <c r="F24" s="51">
        <f>(D25/0.85*0.8)</f>
        <v>99.009900990099013</v>
      </c>
      <c r="G24" s="50">
        <v>3</v>
      </c>
      <c r="H24" s="51">
        <f>(D25/0.85*0.85)</f>
        <v>105.19801980198019</v>
      </c>
      <c r="I24" s="50">
        <v>5</v>
      </c>
      <c r="J24" s="51">
        <f>(D25/0.85*0.5)</f>
        <v>61.881188118811878</v>
      </c>
    </row>
    <row r="25" spans="1:10" ht="15.95" customHeight="1" thickBot="1">
      <c r="A25" s="132"/>
      <c r="B25" s="153"/>
      <c r="C25" s="55" t="s">
        <v>13</v>
      </c>
      <c r="D25" s="56">
        <f>('1. ciklus'!E3*1.1*0.85)</f>
        <v>105.19801980198019</v>
      </c>
      <c r="E25" s="55" t="s">
        <v>14</v>
      </c>
      <c r="F25" s="56">
        <f>(D25/0.85*0.9)</f>
        <v>111.38613861386138</v>
      </c>
      <c r="G25" s="55" t="s">
        <v>15</v>
      </c>
      <c r="H25" s="56">
        <f>(D25/0.85*0.95)</f>
        <v>117.57425742574256</v>
      </c>
      <c r="I25" s="57">
        <v>5</v>
      </c>
      <c r="J25" s="56">
        <f>(D25/0.85*0.6)</f>
        <v>74.257425742574256</v>
      </c>
    </row>
    <row r="26" spans="1:10" ht="15.95" customHeight="1">
      <c r="A26" s="132"/>
      <c r="B26" s="30" t="s">
        <v>47</v>
      </c>
      <c r="C26" s="69" t="s">
        <v>61</v>
      </c>
      <c r="D26" s="122" t="s">
        <v>53</v>
      </c>
      <c r="E26" s="69" t="s">
        <v>61</v>
      </c>
      <c r="F26" s="122" t="s">
        <v>53</v>
      </c>
      <c r="G26" s="69" t="s">
        <v>61</v>
      </c>
      <c r="H26" s="122" t="s">
        <v>53</v>
      </c>
      <c r="I26" s="69" t="s">
        <v>61</v>
      </c>
      <c r="J26" s="122" t="s">
        <v>55</v>
      </c>
    </row>
    <row r="27" spans="1:10" ht="15.95" customHeight="1">
      <c r="A27" s="132"/>
      <c r="B27" s="30" t="s">
        <v>43</v>
      </c>
      <c r="C27" s="70" t="s">
        <v>29</v>
      </c>
      <c r="D27" s="129"/>
      <c r="E27" s="70" t="s">
        <v>29</v>
      </c>
      <c r="F27" s="129"/>
      <c r="G27" s="70" t="s">
        <v>29</v>
      </c>
      <c r="H27" s="129"/>
      <c r="I27" s="70" t="s">
        <v>29</v>
      </c>
      <c r="J27" s="129"/>
    </row>
    <row r="28" spans="1:10" ht="15.95" customHeight="1">
      <c r="A28" s="132"/>
      <c r="B28" s="30" t="s">
        <v>62</v>
      </c>
      <c r="C28" s="71" t="s">
        <v>30</v>
      </c>
      <c r="D28" s="129"/>
      <c r="E28" s="71" t="s">
        <v>30</v>
      </c>
      <c r="F28" s="129"/>
      <c r="G28" s="71" t="s">
        <v>30</v>
      </c>
      <c r="H28" s="129"/>
      <c r="I28" s="71" t="s">
        <v>30</v>
      </c>
      <c r="J28" s="129"/>
    </row>
    <row r="29" spans="1:10" ht="15.95" customHeight="1">
      <c r="A29" s="132"/>
      <c r="B29" s="30" t="s">
        <v>45</v>
      </c>
      <c r="C29" s="72" t="s">
        <v>51</v>
      </c>
      <c r="D29" s="129"/>
      <c r="E29" s="72" t="s">
        <v>51</v>
      </c>
      <c r="F29" s="129"/>
      <c r="G29" s="72" t="s">
        <v>51</v>
      </c>
      <c r="H29" s="129"/>
      <c r="I29" s="72" t="s">
        <v>51</v>
      </c>
      <c r="J29" s="129"/>
    </row>
    <row r="30" spans="1:10" ht="15.95" customHeight="1">
      <c r="A30" s="132"/>
      <c r="B30" s="30" t="s">
        <v>28</v>
      </c>
      <c r="C30" s="70" t="s">
        <v>44</v>
      </c>
      <c r="D30" s="129"/>
      <c r="E30" s="70" t="s">
        <v>44</v>
      </c>
      <c r="F30" s="129"/>
      <c r="G30" s="70" t="s">
        <v>44</v>
      </c>
      <c r="H30" s="129"/>
      <c r="I30" s="70" t="s">
        <v>44</v>
      </c>
      <c r="J30" s="129"/>
    </row>
    <row r="31" spans="1:10" ht="15.95" customHeight="1">
      <c r="A31" s="132"/>
      <c r="B31" s="31" t="s">
        <v>46</v>
      </c>
      <c r="C31" s="70" t="s">
        <v>16</v>
      </c>
      <c r="D31" s="129"/>
      <c r="E31" s="70" t="s">
        <v>16</v>
      </c>
      <c r="F31" s="129"/>
      <c r="G31" s="70" t="s">
        <v>16</v>
      </c>
      <c r="H31" s="129"/>
      <c r="I31" s="70" t="s">
        <v>16</v>
      </c>
      <c r="J31" s="129"/>
    </row>
    <row r="32" spans="1:10" ht="15.95" customHeight="1" thickBot="1">
      <c r="A32" s="132"/>
      <c r="B32" s="23" t="s">
        <v>48</v>
      </c>
      <c r="C32" s="73" t="s">
        <v>50</v>
      </c>
      <c r="D32" s="129"/>
      <c r="E32" s="63" t="s">
        <v>50</v>
      </c>
      <c r="F32" s="130"/>
      <c r="G32" s="63" t="s">
        <v>50</v>
      </c>
      <c r="H32" s="130"/>
      <c r="I32" s="63" t="s">
        <v>50</v>
      </c>
      <c r="J32" s="130"/>
    </row>
    <row r="33" spans="1:10" ht="15.95" customHeight="1" thickBot="1">
      <c r="A33" s="133"/>
      <c r="B33" s="24" t="s">
        <v>26</v>
      </c>
      <c r="C33" s="127" t="s">
        <v>54</v>
      </c>
      <c r="D33" s="128"/>
      <c r="E33" s="127" t="s">
        <v>54</v>
      </c>
      <c r="F33" s="128"/>
      <c r="G33" s="127" t="s">
        <v>54</v>
      </c>
      <c r="H33" s="128"/>
      <c r="I33" s="127" t="s">
        <v>54</v>
      </c>
      <c r="J33" s="128"/>
    </row>
    <row r="34" spans="1:10" ht="15.95" customHeight="1" thickBot="1">
      <c r="A34" s="1"/>
      <c r="B34" s="25"/>
      <c r="C34" s="25"/>
      <c r="D34" s="6"/>
      <c r="E34" s="5"/>
      <c r="F34" s="5"/>
      <c r="G34" s="5"/>
      <c r="H34" s="5"/>
      <c r="I34" s="5"/>
      <c r="J34" s="5"/>
    </row>
    <row r="35" spans="1:10" ht="15.95" customHeight="1">
      <c r="A35" s="131" t="s">
        <v>20</v>
      </c>
      <c r="B35" s="137" t="s">
        <v>21</v>
      </c>
      <c r="C35" s="138"/>
      <c r="D35" s="138"/>
      <c r="E35" s="138"/>
      <c r="F35" s="138"/>
      <c r="G35" s="138"/>
      <c r="H35" s="138"/>
      <c r="I35" s="138"/>
      <c r="J35" s="139"/>
    </row>
    <row r="36" spans="1:10" ht="15.95" customHeight="1">
      <c r="A36" s="132"/>
      <c r="B36" s="140"/>
      <c r="C36" s="141"/>
      <c r="D36" s="141"/>
      <c r="E36" s="141"/>
      <c r="F36" s="141"/>
      <c r="G36" s="141"/>
      <c r="H36" s="141"/>
      <c r="I36" s="141"/>
      <c r="J36" s="142"/>
    </row>
    <row r="37" spans="1:10" ht="15.95" customHeight="1">
      <c r="A37" s="132"/>
      <c r="B37" s="140"/>
      <c r="C37" s="141"/>
      <c r="D37" s="141"/>
      <c r="E37" s="141"/>
      <c r="F37" s="141"/>
      <c r="G37" s="141"/>
      <c r="H37" s="141"/>
      <c r="I37" s="141"/>
      <c r="J37" s="142"/>
    </row>
    <row r="38" spans="1:10" ht="15.95" customHeight="1">
      <c r="A38" s="132"/>
      <c r="B38" s="140"/>
      <c r="C38" s="141"/>
      <c r="D38" s="141"/>
      <c r="E38" s="141"/>
      <c r="F38" s="141"/>
      <c r="G38" s="141"/>
      <c r="H38" s="141"/>
      <c r="I38" s="141"/>
      <c r="J38" s="142"/>
    </row>
    <row r="39" spans="1:10" ht="15.95" customHeight="1">
      <c r="A39" s="132"/>
      <c r="B39" s="140"/>
      <c r="C39" s="141"/>
      <c r="D39" s="141"/>
      <c r="E39" s="141"/>
      <c r="F39" s="141"/>
      <c r="G39" s="141"/>
      <c r="H39" s="141"/>
      <c r="I39" s="141"/>
      <c r="J39" s="142"/>
    </row>
    <row r="40" spans="1:10" ht="15.95" customHeight="1" thickBot="1">
      <c r="A40" s="133"/>
      <c r="B40" s="143"/>
      <c r="C40" s="144"/>
      <c r="D40" s="144"/>
      <c r="E40" s="144"/>
      <c r="F40" s="144"/>
      <c r="G40" s="144"/>
      <c r="H40" s="144"/>
      <c r="I40" s="144"/>
      <c r="J40" s="145"/>
    </row>
    <row r="41" spans="1:10" ht="15.9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</row>
    <row r="42" spans="1:10" ht="15.95" customHeight="1">
      <c r="A42" s="131" t="s">
        <v>31</v>
      </c>
      <c r="B42" s="134" t="s">
        <v>4</v>
      </c>
      <c r="C42" s="20" t="s">
        <v>16</v>
      </c>
      <c r="D42" s="11">
        <v>20</v>
      </c>
      <c r="E42" s="20" t="s">
        <v>16</v>
      </c>
      <c r="F42" s="11">
        <v>20</v>
      </c>
      <c r="G42" s="20" t="s">
        <v>16</v>
      </c>
      <c r="H42" s="11">
        <v>20</v>
      </c>
      <c r="I42" s="20" t="s">
        <v>16</v>
      </c>
      <c r="J42" s="11">
        <v>20</v>
      </c>
    </row>
    <row r="43" spans="1:10" ht="15.95" customHeight="1">
      <c r="A43" s="132"/>
      <c r="B43" s="135"/>
      <c r="C43" s="32">
        <v>8</v>
      </c>
      <c r="D43" s="13">
        <f>(D49/0.85*0.25)</f>
        <v>30.940594059405939</v>
      </c>
      <c r="E43" s="32">
        <v>8</v>
      </c>
      <c r="F43" s="13">
        <f>D43</f>
        <v>30.940594059405939</v>
      </c>
      <c r="G43" s="32">
        <v>8</v>
      </c>
      <c r="H43" s="13">
        <f>D43</f>
        <v>30.940594059405939</v>
      </c>
      <c r="I43" s="32">
        <v>8</v>
      </c>
      <c r="J43" s="13">
        <f>D43</f>
        <v>30.940594059405939</v>
      </c>
    </row>
    <row r="44" spans="1:10" ht="15.95" customHeight="1">
      <c r="A44" s="132"/>
      <c r="B44" s="135"/>
      <c r="C44" s="33">
        <v>5</v>
      </c>
      <c r="D44" s="13">
        <f>(D49/0.85*0.4)</f>
        <v>49.504950495049506</v>
      </c>
      <c r="E44" s="33">
        <v>5</v>
      </c>
      <c r="F44" s="13">
        <f>(F49/0.9*0.4)</f>
        <v>49.504950495049506</v>
      </c>
      <c r="G44" s="33">
        <v>5</v>
      </c>
      <c r="H44" s="13">
        <f>(D49/0.85*0.4)</f>
        <v>49.504950495049506</v>
      </c>
      <c r="I44" s="26" t="s">
        <v>1</v>
      </c>
      <c r="J44" s="27" t="s">
        <v>1</v>
      </c>
    </row>
    <row r="45" spans="1:10" ht="15.95" customHeight="1">
      <c r="A45" s="132"/>
      <c r="B45" s="135"/>
      <c r="C45" s="33">
        <v>5</v>
      </c>
      <c r="D45" s="13">
        <f>(D49/0.85*0.475)</f>
        <v>58.787128712871279</v>
      </c>
      <c r="E45" s="33">
        <v>5</v>
      </c>
      <c r="F45" s="13">
        <f>(F49/0.9*0.5)</f>
        <v>61.881188118811878</v>
      </c>
      <c r="G45" s="33">
        <v>5</v>
      </c>
      <c r="H45" s="13">
        <f>(D49/0.85*0.55)</f>
        <v>68.069306930693074</v>
      </c>
      <c r="I45" s="26" t="s">
        <v>1</v>
      </c>
      <c r="J45" s="27" t="s">
        <v>1</v>
      </c>
    </row>
    <row r="46" spans="1:10" ht="15.95" customHeight="1" thickBot="1">
      <c r="A46" s="132"/>
      <c r="B46" s="135"/>
      <c r="C46" s="34">
        <v>3</v>
      </c>
      <c r="D46" s="35">
        <f>(D49/0.85*0.55)</f>
        <v>68.069306930693074</v>
      </c>
      <c r="E46" s="34">
        <v>3</v>
      </c>
      <c r="F46" s="16">
        <f>(F49/0.9*0.6)</f>
        <v>74.257425742574256</v>
      </c>
      <c r="G46" s="34">
        <v>3</v>
      </c>
      <c r="H46" s="16">
        <f>(D49/0.85*0.65)</f>
        <v>80.445544554455438</v>
      </c>
      <c r="I46" s="36" t="s">
        <v>1</v>
      </c>
      <c r="J46" s="37" t="s">
        <v>1</v>
      </c>
    </row>
    <row r="47" spans="1:10" ht="15.95" customHeight="1">
      <c r="A47" s="132"/>
      <c r="B47" s="135"/>
      <c r="C47" s="48">
        <v>5</v>
      </c>
      <c r="D47" s="49">
        <f>(D49/0.85*0.65)</f>
        <v>80.445544554455438</v>
      </c>
      <c r="E47" s="48">
        <v>3</v>
      </c>
      <c r="F47" s="49">
        <f>(D49/0.85*0.7)</f>
        <v>86.63366336633662</v>
      </c>
      <c r="G47" s="48">
        <v>5</v>
      </c>
      <c r="H47" s="49">
        <f>(D49/0.85*0.75)</f>
        <v>92.821782178217816</v>
      </c>
      <c r="I47" s="58">
        <v>5</v>
      </c>
      <c r="J47" s="49">
        <f>(D49/0.85*0.4)</f>
        <v>49.504950495049506</v>
      </c>
    </row>
    <row r="48" spans="1:10" ht="15.95" customHeight="1">
      <c r="A48" s="132"/>
      <c r="B48" s="135"/>
      <c r="C48" s="50">
        <v>5</v>
      </c>
      <c r="D48" s="51">
        <f>(D49/0.85*0.75)</f>
        <v>92.821782178217816</v>
      </c>
      <c r="E48" s="50">
        <v>3</v>
      </c>
      <c r="F48" s="51">
        <f>(D49/0.85*0.8)</f>
        <v>99.009900990099013</v>
      </c>
      <c r="G48" s="50">
        <v>3</v>
      </c>
      <c r="H48" s="51">
        <f>(D49/0.85*0.85)</f>
        <v>105.19801980198019</v>
      </c>
      <c r="I48" s="59">
        <v>5</v>
      </c>
      <c r="J48" s="51">
        <f>(D49/0.85*0.5)</f>
        <v>61.881188118811878</v>
      </c>
    </row>
    <row r="49" spans="1:10" ht="15.95" customHeight="1" thickBot="1">
      <c r="A49" s="132"/>
      <c r="B49" s="136"/>
      <c r="C49" s="55" t="s">
        <v>13</v>
      </c>
      <c r="D49" s="56">
        <f>('1. ciklus'!E4*1.1*0.85)</f>
        <v>105.19801980198019</v>
      </c>
      <c r="E49" s="55" t="s">
        <v>14</v>
      </c>
      <c r="F49" s="56">
        <f>(D49/0.85*0.9)</f>
        <v>111.38613861386138</v>
      </c>
      <c r="G49" s="55" t="s">
        <v>15</v>
      </c>
      <c r="H49" s="56">
        <f>(D49/0.85*0.95)</f>
        <v>117.57425742574256</v>
      </c>
      <c r="I49" s="60">
        <v>5</v>
      </c>
      <c r="J49" s="56">
        <f>(D49/0.85*0.6)</f>
        <v>74.257425742574256</v>
      </c>
    </row>
    <row r="50" spans="1:10" ht="15.95" customHeight="1">
      <c r="A50" s="146"/>
      <c r="B50" s="38" t="s">
        <v>58</v>
      </c>
      <c r="C50" s="66" t="s">
        <v>32</v>
      </c>
      <c r="D50" s="122" t="s">
        <v>53</v>
      </c>
      <c r="E50" s="66" t="s">
        <v>32</v>
      </c>
      <c r="F50" s="122" t="s">
        <v>53</v>
      </c>
      <c r="G50" s="66" t="s">
        <v>32</v>
      </c>
      <c r="H50" s="122" t="s">
        <v>53</v>
      </c>
      <c r="I50" s="66" t="s">
        <v>32</v>
      </c>
      <c r="J50" s="122" t="s">
        <v>55</v>
      </c>
    </row>
    <row r="51" spans="1:10" ht="15.95" customHeight="1">
      <c r="A51" s="146"/>
      <c r="B51" s="39" t="s">
        <v>57</v>
      </c>
      <c r="C51" s="67" t="s">
        <v>29</v>
      </c>
      <c r="D51" s="123"/>
      <c r="E51" s="67" t="s">
        <v>29</v>
      </c>
      <c r="F51" s="123"/>
      <c r="G51" s="67" t="s">
        <v>29</v>
      </c>
      <c r="H51" s="123"/>
      <c r="I51" s="67" t="s">
        <v>29</v>
      </c>
      <c r="J51" s="123"/>
    </row>
    <row r="52" spans="1:10" ht="15.95" customHeight="1">
      <c r="A52" s="146"/>
      <c r="B52" s="39" t="s">
        <v>33</v>
      </c>
      <c r="C52" s="67" t="s">
        <v>30</v>
      </c>
      <c r="D52" s="123"/>
      <c r="E52" s="67" t="s">
        <v>30</v>
      </c>
      <c r="F52" s="123"/>
      <c r="G52" s="67" t="s">
        <v>30</v>
      </c>
      <c r="H52" s="123"/>
      <c r="I52" s="67" t="s">
        <v>30</v>
      </c>
      <c r="J52" s="123"/>
    </row>
    <row r="53" spans="1:10" ht="15.95" customHeight="1">
      <c r="A53" s="146"/>
      <c r="B53" s="39" t="s">
        <v>34</v>
      </c>
      <c r="C53" s="67" t="s">
        <v>35</v>
      </c>
      <c r="D53" s="123"/>
      <c r="E53" s="67" t="s">
        <v>35</v>
      </c>
      <c r="F53" s="123"/>
      <c r="G53" s="67" t="s">
        <v>35</v>
      </c>
      <c r="H53" s="123"/>
      <c r="I53" s="67" t="s">
        <v>35</v>
      </c>
      <c r="J53" s="123"/>
    </row>
    <row r="54" spans="1:10" ht="15.95" customHeight="1" thickBot="1">
      <c r="A54" s="146"/>
      <c r="B54" s="40" t="s">
        <v>56</v>
      </c>
      <c r="C54" s="68" t="s">
        <v>27</v>
      </c>
      <c r="D54" s="123"/>
      <c r="E54" s="68" t="s">
        <v>27</v>
      </c>
      <c r="F54" s="123"/>
      <c r="G54" s="68" t="s">
        <v>27</v>
      </c>
      <c r="H54" s="123"/>
      <c r="I54" s="68" t="s">
        <v>27</v>
      </c>
      <c r="J54" s="123"/>
    </row>
    <row r="55" spans="1:10" ht="15.95" customHeight="1" thickBot="1">
      <c r="A55" s="133"/>
      <c r="B55" s="24" t="s">
        <v>26</v>
      </c>
      <c r="C55" s="127" t="s">
        <v>54</v>
      </c>
      <c r="D55" s="128"/>
      <c r="E55" s="127" t="s">
        <v>54</v>
      </c>
      <c r="F55" s="128"/>
      <c r="G55" s="127" t="s">
        <v>54</v>
      </c>
      <c r="H55" s="128"/>
      <c r="I55" s="127" t="s">
        <v>54</v>
      </c>
      <c r="J55" s="128"/>
    </row>
    <row r="56" spans="1:10" ht="15.95" customHeight="1" thickBot="1">
      <c r="A56" s="1"/>
      <c r="B56" s="25"/>
      <c r="C56" s="5"/>
      <c r="D56" s="6"/>
      <c r="E56" s="5"/>
      <c r="F56" s="5"/>
      <c r="G56" s="5"/>
      <c r="H56" s="5"/>
      <c r="I56" s="5"/>
      <c r="J56" s="5"/>
    </row>
    <row r="57" spans="1:10" ht="15.95" customHeight="1">
      <c r="A57" s="131" t="s">
        <v>40</v>
      </c>
      <c r="B57" s="134" t="s">
        <v>5</v>
      </c>
      <c r="C57" s="62" t="s">
        <v>16</v>
      </c>
      <c r="D57" s="111">
        <v>20</v>
      </c>
      <c r="E57" s="62" t="s">
        <v>16</v>
      </c>
      <c r="F57" s="111">
        <v>20</v>
      </c>
      <c r="G57" s="62" t="s">
        <v>16</v>
      </c>
      <c r="H57" s="111">
        <v>20</v>
      </c>
      <c r="I57" s="62" t="s">
        <v>16</v>
      </c>
      <c r="J57" s="111">
        <v>20</v>
      </c>
    </row>
    <row r="58" spans="1:10" ht="15.95" customHeight="1">
      <c r="A58" s="132"/>
      <c r="B58" s="135"/>
      <c r="C58" s="63" t="s">
        <v>17</v>
      </c>
      <c r="D58" s="103">
        <f>(D64/0.85*0.3)</f>
        <v>37.128712871287128</v>
      </c>
      <c r="E58" s="63" t="s">
        <v>17</v>
      </c>
      <c r="F58" s="103">
        <f>D58</f>
        <v>37.128712871287128</v>
      </c>
      <c r="G58" s="63" t="s">
        <v>17</v>
      </c>
      <c r="H58" s="103">
        <f>D58</f>
        <v>37.128712871287128</v>
      </c>
      <c r="I58" s="63" t="s">
        <v>17</v>
      </c>
      <c r="J58" s="103">
        <f>D58</f>
        <v>37.128712871287128</v>
      </c>
    </row>
    <row r="59" spans="1:10" ht="15.95" customHeight="1">
      <c r="A59" s="132"/>
      <c r="B59" s="135"/>
      <c r="C59" s="104">
        <v>5</v>
      </c>
      <c r="D59" s="103">
        <f>(D64/0.85*0.4)</f>
        <v>49.504950495049506</v>
      </c>
      <c r="E59" s="104">
        <v>5</v>
      </c>
      <c r="F59" s="103">
        <f>(F64/0.9*0.4)</f>
        <v>49.504950495049506</v>
      </c>
      <c r="G59" s="104">
        <v>5</v>
      </c>
      <c r="H59" s="103">
        <f>(D64/0.85*0.4)</f>
        <v>49.504950495049506</v>
      </c>
      <c r="I59" s="104" t="s">
        <v>1</v>
      </c>
      <c r="J59" s="105" t="s">
        <v>1</v>
      </c>
    </row>
    <row r="60" spans="1:10" ht="15.95" customHeight="1">
      <c r="A60" s="132"/>
      <c r="B60" s="135"/>
      <c r="C60" s="104">
        <v>5</v>
      </c>
      <c r="D60" s="103">
        <f>(D64/0.85*0.475)</f>
        <v>58.787128712871279</v>
      </c>
      <c r="E60" s="104">
        <v>5</v>
      </c>
      <c r="F60" s="103">
        <f>(F64/0.9*0.5)</f>
        <v>61.881188118811878</v>
      </c>
      <c r="G60" s="104">
        <v>5</v>
      </c>
      <c r="H60" s="103">
        <f>(D64/0.85*0.55)</f>
        <v>68.069306930693074</v>
      </c>
      <c r="I60" s="104" t="s">
        <v>1</v>
      </c>
      <c r="J60" s="105" t="s">
        <v>1</v>
      </c>
    </row>
    <row r="61" spans="1:10" ht="15.95" customHeight="1" thickBot="1">
      <c r="A61" s="132"/>
      <c r="B61" s="135"/>
      <c r="C61" s="109">
        <v>3</v>
      </c>
      <c r="D61" s="108">
        <f>(D64/0.85*0.55)</f>
        <v>68.069306930693074</v>
      </c>
      <c r="E61" s="109">
        <v>3</v>
      </c>
      <c r="F61" s="108">
        <f>(F64/0.9*0.6)</f>
        <v>74.257425742574256</v>
      </c>
      <c r="G61" s="109">
        <v>3</v>
      </c>
      <c r="H61" s="108">
        <f>(D64/0.85*0.65)</f>
        <v>80.445544554455438</v>
      </c>
      <c r="I61" s="109" t="s">
        <v>1</v>
      </c>
      <c r="J61" s="110" t="s">
        <v>1</v>
      </c>
    </row>
    <row r="62" spans="1:10" ht="15.95" customHeight="1">
      <c r="A62" s="132"/>
      <c r="B62" s="135"/>
      <c r="C62" s="48">
        <v>5</v>
      </c>
      <c r="D62" s="49">
        <f>(D64/0.85*0.65)</f>
        <v>80.445544554455438</v>
      </c>
      <c r="E62" s="48">
        <v>3</v>
      </c>
      <c r="F62" s="49">
        <f>(D64/0.85*0.7)</f>
        <v>86.63366336633662</v>
      </c>
      <c r="G62" s="48">
        <v>5</v>
      </c>
      <c r="H62" s="49">
        <f>(D64/0.85*0.75)</f>
        <v>92.821782178217816</v>
      </c>
      <c r="I62" s="58">
        <v>5</v>
      </c>
      <c r="J62" s="49">
        <f>(D64/0.85*0.4)</f>
        <v>49.504950495049506</v>
      </c>
    </row>
    <row r="63" spans="1:10" ht="15.95" customHeight="1">
      <c r="A63" s="132"/>
      <c r="B63" s="135"/>
      <c r="C63" s="50">
        <v>5</v>
      </c>
      <c r="D63" s="51">
        <f>(D64/0.85*0.75)</f>
        <v>92.821782178217816</v>
      </c>
      <c r="E63" s="50">
        <v>3</v>
      </c>
      <c r="F63" s="51">
        <f>(D64/0.85*0.8)</f>
        <v>99.009900990099013</v>
      </c>
      <c r="G63" s="50">
        <v>3</v>
      </c>
      <c r="H63" s="51">
        <f>(D64/0.85*0.85)</f>
        <v>105.19801980198019</v>
      </c>
      <c r="I63" s="59">
        <v>5</v>
      </c>
      <c r="J63" s="51">
        <f>(D64/0.85*0.5)</f>
        <v>61.881188118811878</v>
      </c>
    </row>
    <row r="64" spans="1:10" ht="15.95" customHeight="1" thickBot="1">
      <c r="A64" s="132"/>
      <c r="B64" s="136"/>
      <c r="C64" s="52" t="s">
        <v>13</v>
      </c>
      <c r="D64" s="53">
        <f>('1. ciklus'!E5*1.1*0.85)</f>
        <v>105.19801980198019</v>
      </c>
      <c r="E64" s="52" t="s">
        <v>14</v>
      </c>
      <c r="F64" s="53">
        <f>(D64/0.85*0.9)</f>
        <v>111.38613861386138</v>
      </c>
      <c r="G64" s="52" t="s">
        <v>15</v>
      </c>
      <c r="H64" s="53">
        <f>(D64/0.85*0.95)</f>
        <v>117.57425742574256</v>
      </c>
      <c r="I64" s="61">
        <v>5</v>
      </c>
      <c r="J64" s="53">
        <f>(D64/0.85*0.6)</f>
        <v>74.257425742574256</v>
      </c>
    </row>
    <row r="65" spans="1:10" ht="15.95" customHeight="1">
      <c r="A65" s="132"/>
      <c r="B65" s="41" t="s">
        <v>37</v>
      </c>
      <c r="C65" s="62" t="s">
        <v>16</v>
      </c>
      <c r="D65" s="122" t="s">
        <v>53</v>
      </c>
      <c r="E65" s="62" t="s">
        <v>16</v>
      </c>
      <c r="F65" s="122" t="s">
        <v>53</v>
      </c>
      <c r="G65" s="62" t="s">
        <v>16</v>
      </c>
      <c r="H65" s="122" t="s">
        <v>53</v>
      </c>
      <c r="I65" s="62" t="s">
        <v>16</v>
      </c>
      <c r="J65" s="122" t="s">
        <v>55</v>
      </c>
    </row>
    <row r="66" spans="1:10" ht="15.95" customHeight="1">
      <c r="A66" s="132"/>
      <c r="B66" s="40" t="s">
        <v>38</v>
      </c>
      <c r="C66" s="63" t="s">
        <v>16</v>
      </c>
      <c r="D66" s="129"/>
      <c r="E66" s="63" t="s">
        <v>16</v>
      </c>
      <c r="F66" s="129"/>
      <c r="G66" s="63" t="s">
        <v>16</v>
      </c>
      <c r="H66" s="129"/>
      <c r="I66" s="63" t="s">
        <v>16</v>
      </c>
      <c r="J66" s="129"/>
    </row>
    <row r="67" spans="1:10" ht="15.95" customHeight="1">
      <c r="A67" s="132"/>
      <c r="B67" s="40" t="s">
        <v>39</v>
      </c>
      <c r="C67" s="64" t="s">
        <v>16</v>
      </c>
      <c r="D67" s="129"/>
      <c r="E67" s="64" t="s">
        <v>16</v>
      </c>
      <c r="F67" s="129"/>
      <c r="G67" s="64" t="s">
        <v>16</v>
      </c>
      <c r="H67" s="129"/>
      <c r="I67" s="64" t="s">
        <v>16</v>
      </c>
      <c r="J67" s="129"/>
    </row>
    <row r="68" spans="1:10" ht="15.95" customHeight="1">
      <c r="A68" s="132"/>
      <c r="B68" s="42" t="s">
        <v>36</v>
      </c>
      <c r="C68" s="63" t="s">
        <v>0</v>
      </c>
      <c r="D68" s="129"/>
      <c r="E68" s="63" t="s">
        <v>0</v>
      </c>
      <c r="F68" s="129"/>
      <c r="G68" s="63" t="s">
        <v>0</v>
      </c>
      <c r="H68" s="129"/>
      <c r="I68" s="63" t="s">
        <v>0</v>
      </c>
      <c r="J68" s="129"/>
    </row>
    <row r="69" spans="1:10" ht="15.95" customHeight="1">
      <c r="A69" s="132"/>
      <c r="B69" s="42" t="s">
        <v>59</v>
      </c>
      <c r="C69" s="63" t="s">
        <v>60</v>
      </c>
      <c r="D69" s="129"/>
      <c r="E69" s="63" t="s">
        <v>60</v>
      </c>
      <c r="F69" s="129"/>
      <c r="G69" s="63" t="s">
        <v>60</v>
      </c>
      <c r="H69" s="129"/>
      <c r="I69" s="63" t="s">
        <v>60</v>
      </c>
      <c r="J69" s="129"/>
    </row>
    <row r="70" spans="1:10" ht="15.95" customHeight="1" thickBot="1">
      <c r="A70" s="132"/>
      <c r="B70" s="43" t="s">
        <v>52</v>
      </c>
      <c r="C70" s="65" t="s">
        <v>42</v>
      </c>
      <c r="D70" s="129"/>
      <c r="E70" s="65" t="s">
        <v>42</v>
      </c>
      <c r="F70" s="129"/>
      <c r="G70" s="65" t="s">
        <v>42</v>
      </c>
      <c r="H70" s="129"/>
      <c r="I70" s="65" t="s">
        <v>42</v>
      </c>
      <c r="J70" s="130"/>
    </row>
    <row r="71" spans="1:10" ht="15.95" customHeight="1" thickBot="1">
      <c r="A71" s="133"/>
      <c r="B71" s="44" t="s">
        <v>26</v>
      </c>
      <c r="C71" s="127" t="s">
        <v>54</v>
      </c>
      <c r="D71" s="128"/>
      <c r="E71" s="127" t="s">
        <v>54</v>
      </c>
      <c r="F71" s="128"/>
      <c r="G71" s="127" t="s">
        <v>54</v>
      </c>
      <c r="H71" s="128"/>
      <c r="I71" s="127" t="s">
        <v>54</v>
      </c>
      <c r="J71" s="128"/>
    </row>
    <row r="72" spans="1:10" ht="15.95" customHeight="1" thickBot="1">
      <c r="A72" s="1"/>
      <c r="B72" s="25"/>
      <c r="C72" s="5"/>
      <c r="D72" s="6"/>
      <c r="E72" s="5"/>
      <c r="F72" s="6"/>
      <c r="G72" s="5"/>
      <c r="H72" s="6"/>
      <c r="I72" s="5"/>
      <c r="J72" s="6"/>
    </row>
    <row r="73" spans="1:10" ht="15.95" customHeight="1">
      <c r="A73" s="131" t="s">
        <v>41</v>
      </c>
      <c r="B73" s="137" t="s">
        <v>21</v>
      </c>
      <c r="C73" s="138"/>
      <c r="D73" s="138"/>
      <c r="E73" s="138"/>
      <c r="F73" s="138"/>
      <c r="G73" s="138"/>
      <c r="H73" s="138"/>
      <c r="I73" s="138"/>
      <c r="J73" s="139"/>
    </row>
    <row r="74" spans="1:10" ht="15.95" customHeight="1">
      <c r="A74" s="132"/>
      <c r="B74" s="140"/>
      <c r="C74" s="141"/>
      <c r="D74" s="141"/>
      <c r="E74" s="141"/>
      <c r="F74" s="141"/>
      <c r="G74" s="141"/>
      <c r="H74" s="141"/>
      <c r="I74" s="141"/>
      <c r="J74" s="142"/>
    </row>
    <row r="75" spans="1:10" ht="15.95" customHeight="1">
      <c r="A75" s="132"/>
      <c r="B75" s="140"/>
      <c r="C75" s="141"/>
      <c r="D75" s="141"/>
      <c r="E75" s="141"/>
      <c r="F75" s="141"/>
      <c r="G75" s="141"/>
      <c r="H75" s="141"/>
      <c r="I75" s="141"/>
      <c r="J75" s="142"/>
    </row>
    <row r="76" spans="1:10" ht="15.95" customHeight="1">
      <c r="A76" s="132"/>
      <c r="B76" s="140"/>
      <c r="C76" s="141"/>
      <c r="D76" s="141"/>
      <c r="E76" s="141"/>
      <c r="F76" s="141"/>
      <c r="G76" s="141"/>
      <c r="H76" s="141"/>
      <c r="I76" s="141"/>
      <c r="J76" s="142"/>
    </row>
    <row r="77" spans="1:10" ht="15.95" customHeight="1">
      <c r="A77" s="132"/>
      <c r="B77" s="140"/>
      <c r="C77" s="141"/>
      <c r="D77" s="141"/>
      <c r="E77" s="141"/>
      <c r="F77" s="141"/>
      <c r="G77" s="141"/>
      <c r="H77" s="141"/>
      <c r="I77" s="141"/>
      <c r="J77" s="142"/>
    </row>
    <row r="78" spans="1:10" ht="15.95" customHeight="1">
      <c r="A78" s="132"/>
      <c r="B78" s="140"/>
      <c r="C78" s="141"/>
      <c r="D78" s="141"/>
      <c r="E78" s="141"/>
      <c r="F78" s="141"/>
      <c r="G78" s="141"/>
      <c r="H78" s="141"/>
      <c r="I78" s="141"/>
      <c r="J78" s="142"/>
    </row>
    <row r="79" spans="1:10" ht="15.95" customHeight="1">
      <c r="A79" s="132"/>
      <c r="B79" s="140"/>
      <c r="C79" s="141"/>
      <c r="D79" s="141"/>
      <c r="E79" s="141"/>
      <c r="F79" s="141"/>
      <c r="G79" s="141"/>
      <c r="H79" s="141"/>
      <c r="I79" s="141"/>
      <c r="J79" s="142"/>
    </row>
    <row r="80" spans="1:10" ht="15.95" customHeight="1" thickBot="1">
      <c r="A80" s="133"/>
      <c r="B80" s="143"/>
      <c r="C80" s="144"/>
      <c r="D80" s="144"/>
      <c r="E80" s="144"/>
      <c r="F80" s="144"/>
      <c r="G80" s="144"/>
      <c r="H80" s="144"/>
      <c r="I80" s="144"/>
      <c r="J80" s="145"/>
    </row>
    <row r="83" spans="3:9" ht="15.95" customHeight="1">
      <c r="C83" s="45"/>
      <c r="D83" s="45"/>
      <c r="E83" s="45"/>
      <c r="F83" s="45"/>
      <c r="G83" s="45"/>
      <c r="H83" s="45"/>
      <c r="I83" s="45"/>
    </row>
    <row r="84" spans="3:9" ht="15.95" customHeight="1">
      <c r="C84" s="45"/>
      <c r="D84" s="45"/>
      <c r="E84" s="45"/>
      <c r="F84" s="45"/>
      <c r="G84" s="45"/>
      <c r="H84" s="45"/>
      <c r="I84" s="45"/>
    </row>
  </sheetData>
  <mergeCells count="50">
    <mergeCell ref="A1:A2"/>
    <mergeCell ref="C33:D33"/>
    <mergeCell ref="D26:D32"/>
    <mergeCell ref="C16:D16"/>
    <mergeCell ref="A18:A33"/>
    <mergeCell ref="A3:A16"/>
    <mergeCell ref="B3:B10"/>
    <mergeCell ref="A73:A80"/>
    <mergeCell ref="A35:A40"/>
    <mergeCell ref="B42:B49"/>
    <mergeCell ref="B57:B64"/>
    <mergeCell ref="B73:J80"/>
    <mergeCell ref="C55:D55"/>
    <mergeCell ref="E55:F55"/>
    <mergeCell ref="G55:H55"/>
    <mergeCell ref="I55:J55"/>
    <mergeCell ref="F50:F54"/>
    <mergeCell ref="A42:A55"/>
    <mergeCell ref="I71:J71"/>
    <mergeCell ref="J65:J70"/>
    <mergeCell ref="A57:A71"/>
    <mergeCell ref="D65:D70"/>
    <mergeCell ref="F65:F70"/>
    <mergeCell ref="C71:D71"/>
    <mergeCell ref="E71:F71"/>
    <mergeCell ref="G71:H71"/>
    <mergeCell ref="E16:F16"/>
    <mergeCell ref="D50:D54"/>
    <mergeCell ref="H65:H70"/>
    <mergeCell ref="J50:J54"/>
    <mergeCell ref="B35:J40"/>
    <mergeCell ref="B18:B25"/>
    <mergeCell ref="J11:J15"/>
    <mergeCell ref="I16:J16"/>
    <mergeCell ref="E33:F33"/>
    <mergeCell ref="G16:H16"/>
    <mergeCell ref="G33:H33"/>
    <mergeCell ref="I33:J33"/>
    <mergeCell ref="F26:F32"/>
    <mergeCell ref="H26:H32"/>
    <mergeCell ref="J26:J32"/>
    <mergeCell ref="D11:D15"/>
    <mergeCell ref="F11:F15"/>
    <mergeCell ref="H11:H15"/>
    <mergeCell ref="H50:H54"/>
    <mergeCell ref="I1:J1"/>
    <mergeCell ref="E1:F1"/>
    <mergeCell ref="B1:B2"/>
    <mergeCell ref="G1:H1"/>
    <mergeCell ref="C1:D1"/>
  </mergeCells>
  <phoneticPr fontId="1" type="noConversion"/>
  <printOptions verticalCentered="1"/>
  <pageMargins left="0.5" right="0.5" top="0.5" bottom="0.5" header="0.3" footer="0.3"/>
  <pageSetup scale="97" orientation="portrait" horizontalDpi="4294967292" verticalDpi="4294967292" r:id="rId1"/>
  <headerFooter alignWithMargins="0">
    <oddFooter>&amp;L&amp;"Calibri,Regular"&amp;C000000&amp;F&amp;R&amp;"Calibri,Regular"&amp;C000000&amp;A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4"/>
  <sheetViews>
    <sheetView zoomScaleNormal="145" workbookViewId="0">
      <selection sqref="A1:A2"/>
    </sheetView>
  </sheetViews>
  <sheetFormatPr defaultColWidth="8.85546875" defaultRowHeight="15.95" customHeight="1"/>
  <cols>
    <col min="1" max="1" width="2.7109375" style="4" customWidth="1"/>
    <col min="2" max="2" width="34.7109375" style="4" customWidth="1"/>
    <col min="3" max="10" width="9.28515625" style="4" customWidth="1"/>
    <col min="11" max="16384" width="8.85546875" style="4"/>
  </cols>
  <sheetData>
    <row r="1" spans="1:10" ht="15.95" customHeight="1" thickBot="1">
      <c r="A1" s="147"/>
      <c r="B1" s="157" t="s">
        <v>12</v>
      </c>
      <c r="C1" s="118" t="s">
        <v>9</v>
      </c>
      <c r="D1" s="117"/>
      <c r="E1" s="118" t="s">
        <v>10</v>
      </c>
      <c r="F1" s="117"/>
      <c r="G1" s="118" t="s">
        <v>11</v>
      </c>
      <c r="H1" s="117"/>
      <c r="I1" s="116" t="s">
        <v>22</v>
      </c>
      <c r="J1" s="117"/>
    </row>
    <row r="2" spans="1:10" ht="15.95" customHeight="1" thickBot="1">
      <c r="A2" s="148"/>
      <c r="B2" s="158"/>
      <c r="C2" s="7" t="s">
        <v>8</v>
      </c>
      <c r="D2" s="8" t="s">
        <v>7</v>
      </c>
      <c r="E2" s="7" t="s">
        <v>8</v>
      </c>
      <c r="F2" s="8" t="s">
        <v>7</v>
      </c>
      <c r="G2" s="7" t="s">
        <v>8</v>
      </c>
      <c r="H2" s="8" t="s">
        <v>7</v>
      </c>
      <c r="I2" s="9" t="s">
        <v>8</v>
      </c>
      <c r="J2" s="8" t="s">
        <v>7</v>
      </c>
    </row>
    <row r="3" spans="1:10" ht="15.95" customHeight="1">
      <c r="A3" s="132" t="s">
        <v>18</v>
      </c>
      <c r="B3" s="134" t="s">
        <v>2</v>
      </c>
      <c r="C3" s="10" t="s">
        <v>16</v>
      </c>
      <c r="D3" s="11">
        <v>20</v>
      </c>
      <c r="E3" s="10" t="s">
        <v>16</v>
      </c>
      <c r="F3" s="11">
        <v>20</v>
      </c>
      <c r="G3" s="10" t="s">
        <v>16</v>
      </c>
      <c r="H3" s="11">
        <v>20</v>
      </c>
      <c r="I3" s="10" t="s">
        <v>16</v>
      </c>
      <c r="J3" s="11">
        <v>20</v>
      </c>
    </row>
    <row r="4" spans="1:10" ht="15.95" customHeight="1">
      <c r="A4" s="151"/>
      <c r="B4" s="135"/>
      <c r="C4" s="12">
        <v>8</v>
      </c>
      <c r="D4" s="13">
        <f>(D10/0.85*0.25)</f>
        <v>31.868811881188119</v>
      </c>
      <c r="E4" s="12">
        <v>8</v>
      </c>
      <c r="F4" s="13">
        <f>D4</f>
        <v>31.868811881188119</v>
      </c>
      <c r="G4" s="12">
        <v>8</v>
      </c>
      <c r="H4" s="13">
        <f>D4</f>
        <v>31.868811881188119</v>
      </c>
      <c r="I4" s="12">
        <v>8</v>
      </c>
      <c r="J4" s="13">
        <f>D4</f>
        <v>31.868811881188119</v>
      </c>
    </row>
    <row r="5" spans="1:10" ht="15.95" customHeight="1">
      <c r="A5" s="151"/>
      <c r="B5" s="135"/>
      <c r="C5" s="14">
        <v>5</v>
      </c>
      <c r="D5" s="13">
        <f>(D10/0.85*0.4)</f>
        <v>50.990099009900995</v>
      </c>
      <c r="E5" s="14">
        <v>5</v>
      </c>
      <c r="F5" s="13">
        <f>(F10/0.9*0.4)</f>
        <v>50.990099009900995</v>
      </c>
      <c r="G5" s="14">
        <v>5</v>
      </c>
      <c r="H5" s="13">
        <f>(D10/0.85*0.4)</f>
        <v>50.990099009900995</v>
      </c>
      <c r="I5" s="14" t="s">
        <v>1</v>
      </c>
      <c r="J5" s="13" t="s">
        <v>1</v>
      </c>
    </row>
    <row r="6" spans="1:10" ht="15.95" customHeight="1">
      <c r="A6" s="151"/>
      <c r="B6" s="135"/>
      <c r="C6" s="14">
        <v>5</v>
      </c>
      <c r="D6" s="13">
        <f>(D10/0.85*0.475)</f>
        <v>60.55074257425742</v>
      </c>
      <c r="E6" s="14">
        <v>5</v>
      </c>
      <c r="F6" s="13">
        <f>(F10/0.9*0.5)</f>
        <v>63.737623762376238</v>
      </c>
      <c r="G6" s="14">
        <v>5</v>
      </c>
      <c r="H6" s="13">
        <f>(D10/0.85*0.55)</f>
        <v>70.111386138613867</v>
      </c>
      <c r="I6" s="14" t="s">
        <v>1</v>
      </c>
      <c r="J6" s="13" t="s">
        <v>1</v>
      </c>
    </row>
    <row r="7" spans="1:10" ht="15.95" customHeight="1" thickBot="1">
      <c r="A7" s="151"/>
      <c r="B7" s="135"/>
      <c r="C7" s="15">
        <v>3</v>
      </c>
      <c r="D7" s="16">
        <f>(D10/0.85*0.55)</f>
        <v>70.111386138613867</v>
      </c>
      <c r="E7" s="17">
        <v>3</v>
      </c>
      <c r="F7" s="16">
        <f>(F10/0.9*0.6)</f>
        <v>76.485148514851488</v>
      </c>
      <c r="G7" s="17">
        <v>3</v>
      </c>
      <c r="H7" s="16">
        <f>(D10/0.85*0.65)</f>
        <v>82.85891089108911</v>
      </c>
      <c r="I7" s="15" t="s">
        <v>1</v>
      </c>
      <c r="J7" s="18" t="s">
        <v>1</v>
      </c>
    </row>
    <row r="8" spans="1:10" ht="15.95" customHeight="1">
      <c r="A8" s="151"/>
      <c r="B8" s="135"/>
      <c r="C8" s="48">
        <v>5</v>
      </c>
      <c r="D8" s="49">
        <f>(D10/0.85*0.65)</f>
        <v>82.85891089108911</v>
      </c>
      <c r="E8" s="48">
        <v>3</v>
      </c>
      <c r="F8" s="49">
        <f>(D10/0.85*0.7)</f>
        <v>89.232673267326732</v>
      </c>
      <c r="G8" s="48">
        <v>5</v>
      </c>
      <c r="H8" s="49">
        <f>(D10/0.85*0.75)</f>
        <v>95.606435643564353</v>
      </c>
      <c r="I8" s="48">
        <v>5</v>
      </c>
      <c r="J8" s="49">
        <f>(D10/0.85*0.4)</f>
        <v>50.990099009900995</v>
      </c>
    </row>
    <row r="9" spans="1:10" ht="15.95" customHeight="1">
      <c r="A9" s="151"/>
      <c r="B9" s="135"/>
      <c r="C9" s="50">
        <v>5</v>
      </c>
      <c r="D9" s="51">
        <f>(D10/0.85*0.75)</f>
        <v>95.606435643564353</v>
      </c>
      <c r="E9" s="50">
        <v>3</v>
      </c>
      <c r="F9" s="51">
        <f>(D10/0.85*0.8)</f>
        <v>101.98019801980199</v>
      </c>
      <c r="G9" s="50">
        <v>3</v>
      </c>
      <c r="H9" s="51">
        <f>(D10/0.85*0.85)</f>
        <v>108.3539603960396</v>
      </c>
      <c r="I9" s="50">
        <v>5</v>
      </c>
      <c r="J9" s="51">
        <f>(D10/0.85*0.5)</f>
        <v>63.737623762376238</v>
      </c>
    </row>
    <row r="10" spans="1:10" ht="15.95" customHeight="1" thickBot="1">
      <c r="A10" s="151"/>
      <c r="B10" s="136"/>
      <c r="C10" s="52" t="s">
        <v>13</v>
      </c>
      <c r="D10" s="53">
        <f>('1. ciklus'!E2*1.133*0.85)</f>
        <v>108.3539603960396</v>
      </c>
      <c r="E10" s="52" t="s">
        <v>14</v>
      </c>
      <c r="F10" s="53">
        <f>(D10/0.85*0.9)</f>
        <v>114.72772277227723</v>
      </c>
      <c r="G10" s="52" t="s">
        <v>15</v>
      </c>
      <c r="H10" s="53">
        <f>(D10/0.85*0.95)</f>
        <v>121.10148514851484</v>
      </c>
      <c r="I10" s="54">
        <v>5</v>
      </c>
      <c r="J10" s="53">
        <f>(D10/0.85*0.6)</f>
        <v>76.485148514851488</v>
      </c>
    </row>
    <row r="11" spans="1:10" ht="15.95" customHeight="1">
      <c r="A11" s="151"/>
      <c r="B11" s="19" t="s">
        <v>23</v>
      </c>
      <c r="C11" s="62" t="s">
        <v>24</v>
      </c>
      <c r="D11" s="122" t="s">
        <v>53</v>
      </c>
      <c r="E11" s="62" t="s">
        <v>24</v>
      </c>
      <c r="F11" s="122" t="s">
        <v>53</v>
      </c>
      <c r="G11" s="62" t="s">
        <v>24</v>
      </c>
      <c r="H11" s="122" t="s">
        <v>53</v>
      </c>
      <c r="I11" s="62" t="s">
        <v>24</v>
      </c>
      <c r="J11" s="122" t="s">
        <v>55</v>
      </c>
    </row>
    <row r="12" spans="1:10" ht="15.95" customHeight="1">
      <c r="A12" s="151"/>
      <c r="B12" s="21" t="s">
        <v>64</v>
      </c>
      <c r="C12" s="72" t="s">
        <v>16</v>
      </c>
      <c r="D12" s="123"/>
      <c r="E12" s="72" t="s">
        <v>16</v>
      </c>
      <c r="F12" s="123"/>
      <c r="G12" s="72" t="s">
        <v>16</v>
      </c>
      <c r="H12" s="123"/>
      <c r="I12" s="72" t="s">
        <v>16</v>
      </c>
      <c r="J12" s="123"/>
    </row>
    <row r="13" spans="1:10" ht="15.95" customHeight="1">
      <c r="A13" s="151"/>
      <c r="B13" s="21" t="s">
        <v>25</v>
      </c>
      <c r="C13" s="72" t="s">
        <v>51</v>
      </c>
      <c r="D13" s="123"/>
      <c r="E13" s="72" t="s">
        <v>51</v>
      </c>
      <c r="F13" s="123"/>
      <c r="G13" s="72" t="s">
        <v>51</v>
      </c>
      <c r="H13" s="123"/>
      <c r="I13" s="72" t="s">
        <v>51</v>
      </c>
      <c r="J13" s="123"/>
    </row>
    <row r="14" spans="1:10" ht="15.95" customHeight="1">
      <c r="A14" s="151"/>
      <c r="B14" s="21" t="s">
        <v>65</v>
      </c>
      <c r="C14" s="72" t="s">
        <v>16</v>
      </c>
      <c r="D14" s="123"/>
      <c r="E14" s="72" t="s">
        <v>16</v>
      </c>
      <c r="F14" s="123"/>
      <c r="G14" s="72" t="s">
        <v>16</v>
      </c>
      <c r="H14" s="123"/>
      <c r="I14" s="72" t="s">
        <v>16</v>
      </c>
      <c r="J14" s="123"/>
    </row>
    <row r="15" spans="1:10" ht="15.95" customHeight="1" thickBot="1">
      <c r="A15" s="151"/>
      <c r="B15" s="23" t="s">
        <v>48</v>
      </c>
      <c r="C15" s="65" t="s">
        <v>49</v>
      </c>
      <c r="D15" s="124"/>
      <c r="E15" s="65" t="s">
        <v>49</v>
      </c>
      <c r="F15" s="124"/>
      <c r="G15" s="65" t="s">
        <v>49</v>
      </c>
      <c r="H15" s="124"/>
      <c r="I15" s="65" t="s">
        <v>49</v>
      </c>
      <c r="J15" s="124"/>
    </row>
    <row r="16" spans="1:10" ht="15.95" customHeight="1" thickBot="1">
      <c r="A16" s="152"/>
      <c r="B16" s="24" t="s">
        <v>26</v>
      </c>
      <c r="C16" s="127" t="s">
        <v>54</v>
      </c>
      <c r="D16" s="128"/>
      <c r="E16" s="127" t="s">
        <v>54</v>
      </c>
      <c r="F16" s="128"/>
      <c r="G16" s="127" t="s">
        <v>54</v>
      </c>
      <c r="H16" s="128"/>
      <c r="I16" s="127" t="s">
        <v>54</v>
      </c>
      <c r="J16" s="128"/>
    </row>
    <row r="17" spans="1:10" ht="15.95" customHeight="1" thickBot="1">
      <c r="A17" s="1"/>
      <c r="B17" s="25"/>
      <c r="C17" s="5"/>
      <c r="D17" s="6"/>
      <c r="E17" s="5"/>
      <c r="F17" s="5"/>
      <c r="G17" s="5"/>
      <c r="H17" s="5"/>
      <c r="I17" s="5"/>
      <c r="J17" s="5"/>
    </row>
    <row r="18" spans="1:10" ht="15.95" customHeight="1">
      <c r="A18" s="131" t="s">
        <v>19</v>
      </c>
      <c r="B18" s="134" t="s">
        <v>3</v>
      </c>
      <c r="C18" s="62" t="s">
        <v>16</v>
      </c>
      <c r="D18" s="111">
        <v>20</v>
      </c>
      <c r="E18" s="62" t="s">
        <v>16</v>
      </c>
      <c r="F18" s="111">
        <v>20</v>
      </c>
      <c r="G18" s="62" t="s">
        <v>16</v>
      </c>
      <c r="H18" s="111">
        <v>20</v>
      </c>
      <c r="I18" s="62" t="s">
        <v>16</v>
      </c>
      <c r="J18" s="111">
        <v>20</v>
      </c>
    </row>
    <row r="19" spans="1:10" ht="15.95" customHeight="1">
      <c r="A19" s="132"/>
      <c r="B19" s="135"/>
      <c r="C19" s="72" t="s">
        <v>17</v>
      </c>
      <c r="D19" s="103">
        <f>(D25/0.85*0.3)</f>
        <v>38.242574257425744</v>
      </c>
      <c r="E19" s="72" t="s">
        <v>17</v>
      </c>
      <c r="F19" s="103">
        <f>D19</f>
        <v>38.242574257425744</v>
      </c>
      <c r="G19" s="72" t="s">
        <v>17</v>
      </c>
      <c r="H19" s="103">
        <f>D19</f>
        <v>38.242574257425744</v>
      </c>
      <c r="I19" s="72" t="s">
        <v>17</v>
      </c>
      <c r="J19" s="103">
        <f>D19</f>
        <v>38.242574257425744</v>
      </c>
    </row>
    <row r="20" spans="1:10" ht="15.95" customHeight="1">
      <c r="A20" s="132"/>
      <c r="B20" s="135"/>
      <c r="C20" s="104">
        <v>5</v>
      </c>
      <c r="D20" s="103">
        <f>(D25/0.85*0.4)</f>
        <v>50.990099009900995</v>
      </c>
      <c r="E20" s="104">
        <v>5</v>
      </c>
      <c r="F20" s="103">
        <f>(F25/0.9*0.4)</f>
        <v>50.990099009900995</v>
      </c>
      <c r="G20" s="104">
        <v>5</v>
      </c>
      <c r="H20" s="103">
        <f>(D25/0.85*0.4)</f>
        <v>50.990099009900995</v>
      </c>
      <c r="I20" s="104" t="s">
        <v>1</v>
      </c>
      <c r="J20" s="105" t="s">
        <v>1</v>
      </c>
    </row>
    <row r="21" spans="1:10" ht="15.95" customHeight="1">
      <c r="A21" s="132"/>
      <c r="B21" s="135"/>
      <c r="C21" s="104">
        <v>5</v>
      </c>
      <c r="D21" s="103">
        <f>(D25/0.85*0.475)</f>
        <v>60.55074257425742</v>
      </c>
      <c r="E21" s="104">
        <v>5</v>
      </c>
      <c r="F21" s="103">
        <f>(F25/0.9*0.5)</f>
        <v>63.737623762376238</v>
      </c>
      <c r="G21" s="104">
        <v>5</v>
      </c>
      <c r="H21" s="103">
        <f>(D25/0.85*0.55)</f>
        <v>70.111386138613867</v>
      </c>
      <c r="I21" s="104" t="s">
        <v>1</v>
      </c>
      <c r="J21" s="105" t="s">
        <v>1</v>
      </c>
    </row>
    <row r="22" spans="1:10" ht="15.95" customHeight="1" thickBot="1">
      <c r="A22" s="132"/>
      <c r="B22" s="135"/>
      <c r="C22" s="112">
        <v>3</v>
      </c>
      <c r="D22" s="108">
        <f>(D25/0.85*0.55)</f>
        <v>70.111386138613867</v>
      </c>
      <c r="E22" s="112">
        <v>3</v>
      </c>
      <c r="F22" s="108">
        <f>(F25/0.9*0.6)</f>
        <v>76.485148514851488</v>
      </c>
      <c r="G22" s="112">
        <v>3</v>
      </c>
      <c r="H22" s="108">
        <f>(D25/0.85*0.65)</f>
        <v>82.85891089108911</v>
      </c>
      <c r="I22" s="112" t="s">
        <v>1</v>
      </c>
      <c r="J22" s="113" t="s">
        <v>1</v>
      </c>
    </row>
    <row r="23" spans="1:10" ht="15.95" customHeight="1">
      <c r="A23" s="132"/>
      <c r="B23" s="135"/>
      <c r="C23" s="48">
        <v>5</v>
      </c>
      <c r="D23" s="49">
        <f>(D25/0.85*0.65)</f>
        <v>82.85891089108911</v>
      </c>
      <c r="E23" s="48">
        <v>3</v>
      </c>
      <c r="F23" s="49">
        <f>(D25/0.85*0.7)</f>
        <v>89.232673267326732</v>
      </c>
      <c r="G23" s="48">
        <v>5</v>
      </c>
      <c r="H23" s="49">
        <f>(D25/0.85*0.75)</f>
        <v>95.606435643564353</v>
      </c>
      <c r="I23" s="48">
        <v>5</v>
      </c>
      <c r="J23" s="49">
        <f>(D25/0.85*0.4)</f>
        <v>50.990099009900995</v>
      </c>
    </row>
    <row r="24" spans="1:10" ht="15.95" customHeight="1">
      <c r="A24" s="132"/>
      <c r="B24" s="135"/>
      <c r="C24" s="50">
        <v>5</v>
      </c>
      <c r="D24" s="51">
        <f>(D25/0.85*0.75)</f>
        <v>95.606435643564353</v>
      </c>
      <c r="E24" s="50">
        <v>3</v>
      </c>
      <c r="F24" s="51">
        <f>(D25/0.85*0.8)</f>
        <v>101.98019801980199</v>
      </c>
      <c r="G24" s="50">
        <v>3</v>
      </c>
      <c r="H24" s="51">
        <f>(D25/0.85*0.85)</f>
        <v>108.3539603960396</v>
      </c>
      <c r="I24" s="50">
        <v>5</v>
      </c>
      <c r="J24" s="51">
        <f>(D25/0.85*0.5)</f>
        <v>63.737623762376238</v>
      </c>
    </row>
    <row r="25" spans="1:10" ht="15.95" customHeight="1" thickBot="1">
      <c r="A25" s="132"/>
      <c r="B25" s="153"/>
      <c r="C25" s="55" t="s">
        <v>13</v>
      </c>
      <c r="D25" s="56">
        <f>('1. ciklus'!E3*1.133*0.85)</f>
        <v>108.3539603960396</v>
      </c>
      <c r="E25" s="55" t="s">
        <v>14</v>
      </c>
      <c r="F25" s="56">
        <f>(D25/0.85*0.9)</f>
        <v>114.72772277227723</v>
      </c>
      <c r="G25" s="55" t="s">
        <v>15</v>
      </c>
      <c r="H25" s="56">
        <f>(D25/0.85*0.95)</f>
        <v>121.10148514851484</v>
      </c>
      <c r="I25" s="57">
        <v>5</v>
      </c>
      <c r="J25" s="56">
        <f>(D25/0.85*0.6)</f>
        <v>76.485148514851488</v>
      </c>
    </row>
    <row r="26" spans="1:10" ht="15.95" customHeight="1">
      <c r="A26" s="132"/>
      <c r="B26" s="30" t="s">
        <v>47</v>
      </c>
      <c r="C26" s="69" t="s">
        <v>61</v>
      </c>
      <c r="D26" s="122" t="s">
        <v>53</v>
      </c>
      <c r="E26" s="69" t="s">
        <v>61</v>
      </c>
      <c r="F26" s="122" t="s">
        <v>53</v>
      </c>
      <c r="G26" s="69" t="s">
        <v>61</v>
      </c>
      <c r="H26" s="122" t="s">
        <v>53</v>
      </c>
      <c r="I26" s="69" t="s">
        <v>61</v>
      </c>
      <c r="J26" s="122" t="s">
        <v>55</v>
      </c>
    </row>
    <row r="27" spans="1:10" ht="15.95" customHeight="1">
      <c r="A27" s="132"/>
      <c r="B27" s="30" t="s">
        <v>43</v>
      </c>
      <c r="C27" s="70" t="s">
        <v>29</v>
      </c>
      <c r="D27" s="129"/>
      <c r="E27" s="70" t="s">
        <v>29</v>
      </c>
      <c r="F27" s="129"/>
      <c r="G27" s="70" t="s">
        <v>29</v>
      </c>
      <c r="H27" s="129"/>
      <c r="I27" s="70" t="s">
        <v>29</v>
      </c>
      <c r="J27" s="129"/>
    </row>
    <row r="28" spans="1:10" ht="15.95" customHeight="1">
      <c r="A28" s="132"/>
      <c r="B28" s="30" t="s">
        <v>62</v>
      </c>
      <c r="C28" s="71" t="s">
        <v>30</v>
      </c>
      <c r="D28" s="129"/>
      <c r="E28" s="71" t="s">
        <v>30</v>
      </c>
      <c r="F28" s="129"/>
      <c r="G28" s="71" t="s">
        <v>30</v>
      </c>
      <c r="H28" s="129"/>
      <c r="I28" s="71" t="s">
        <v>30</v>
      </c>
      <c r="J28" s="129"/>
    </row>
    <row r="29" spans="1:10" ht="15.95" customHeight="1">
      <c r="A29" s="132"/>
      <c r="B29" s="30" t="s">
        <v>45</v>
      </c>
      <c r="C29" s="72" t="s">
        <v>51</v>
      </c>
      <c r="D29" s="129"/>
      <c r="E29" s="72" t="s">
        <v>51</v>
      </c>
      <c r="F29" s="129"/>
      <c r="G29" s="72" t="s">
        <v>51</v>
      </c>
      <c r="H29" s="129"/>
      <c r="I29" s="72" t="s">
        <v>51</v>
      </c>
      <c r="J29" s="129"/>
    </row>
    <row r="30" spans="1:10" ht="15.95" customHeight="1">
      <c r="A30" s="132"/>
      <c r="B30" s="30" t="s">
        <v>28</v>
      </c>
      <c r="C30" s="70" t="s">
        <v>44</v>
      </c>
      <c r="D30" s="129"/>
      <c r="E30" s="70" t="s">
        <v>44</v>
      </c>
      <c r="F30" s="129"/>
      <c r="G30" s="70" t="s">
        <v>44</v>
      </c>
      <c r="H30" s="129"/>
      <c r="I30" s="70" t="s">
        <v>44</v>
      </c>
      <c r="J30" s="129"/>
    </row>
    <row r="31" spans="1:10" ht="15.95" customHeight="1">
      <c r="A31" s="132"/>
      <c r="B31" s="31" t="s">
        <v>46</v>
      </c>
      <c r="C31" s="70" t="s">
        <v>16</v>
      </c>
      <c r="D31" s="129"/>
      <c r="E31" s="70" t="s">
        <v>16</v>
      </c>
      <c r="F31" s="129"/>
      <c r="G31" s="70" t="s">
        <v>16</v>
      </c>
      <c r="H31" s="129"/>
      <c r="I31" s="70" t="s">
        <v>16</v>
      </c>
      <c r="J31" s="129"/>
    </row>
    <row r="32" spans="1:10" ht="15.95" customHeight="1" thickBot="1">
      <c r="A32" s="132"/>
      <c r="B32" s="23" t="s">
        <v>48</v>
      </c>
      <c r="C32" s="73" t="s">
        <v>50</v>
      </c>
      <c r="D32" s="129"/>
      <c r="E32" s="63" t="s">
        <v>50</v>
      </c>
      <c r="F32" s="130"/>
      <c r="G32" s="63" t="s">
        <v>50</v>
      </c>
      <c r="H32" s="130"/>
      <c r="I32" s="63" t="s">
        <v>50</v>
      </c>
      <c r="J32" s="130"/>
    </row>
    <row r="33" spans="1:10" ht="15.95" customHeight="1" thickBot="1">
      <c r="A33" s="133"/>
      <c r="B33" s="24" t="s">
        <v>26</v>
      </c>
      <c r="C33" s="127" t="s">
        <v>54</v>
      </c>
      <c r="D33" s="128"/>
      <c r="E33" s="127" t="s">
        <v>54</v>
      </c>
      <c r="F33" s="128"/>
      <c r="G33" s="127" t="s">
        <v>54</v>
      </c>
      <c r="H33" s="128"/>
      <c r="I33" s="127" t="s">
        <v>54</v>
      </c>
      <c r="J33" s="128"/>
    </row>
    <row r="34" spans="1:10" ht="15.95" customHeight="1" thickBot="1">
      <c r="A34" s="1"/>
      <c r="B34" s="25"/>
      <c r="C34" s="25"/>
      <c r="D34" s="6"/>
      <c r="E34" s="5"/>
      <c r="F34" s="5"/>
      <c r="G34" s="5"/>
      <c r="H34" s="5"/>
      <c r="I34" s="5"/>
      <c r="J34" s="5"/>
    </row>
    <row r="35" spans="1:10" ht="15.95" customHeight="1">
      <c r="A35" s="131" t="s">
        <v>20</v>
      </c>
      <c r="B35" s="137" t="s">
        <v>21</v>
      </c>
      <c r="C35" s="138"/>
      <c r="D35" s="138"/>
      <c r="E35" s="138"/>
      <c r="F35" s="138"/>
      <c r="G35" s="138"/>
      <c r="H35" s="138"/>
      <c r="I35" s="138"/>
      <c r="J35" s="139"/>
    </row>
    <row r="36" spans="1:10" ht="15.95" customHeight="1">
      <c r="A36" s="132"/>
      <c r="B36" s="140"/>
      <c r="C36" s="141"/>
      <c r="D36" s="141"/>
      <c r="E36" s="141"/>
      <c r="F36" s="141"/>
      <c r="G36" s="141"/>
      <c r="H36" s="141"/>
      <c r="I36" s="141"/>
      <c r="J36" s="142"/>
    </row>
    <row r="37" spans="1:10" ht="15.95" customHeight="1">
      <c r="A37" s="132"/>
      <c r="B37" s="140"/>
      <c r="C37" s="141"/>
      <c r="D37" s="141"/>
      <c r="E37" s="141"/>
      <c r="F37" s="141"/>
      <c r="G37" s="141"/>
      <c r="H37" s="141"/>
      <c r="I37" s="141"/>
      <c r="J37" s="142"/>
    </row>
    <row r="38" spans="1:10" ht="15.95" customHeight="1">
      <c r="A38" s="132"/>
      <c r="B38" s="140"/>
      <c r="C38" s="141"/>
      <c r="D38" s="141"/>
      <c r="E38" s="141"/>
      <c r="F38" s="141"/>
      <c r="G38" s="141"/>
      <c r="H38" s="141"/>
      <c r="I38" s="141"/>
      <c r="J38" s="142"/>
    </row>
    <row r="39" spans="1:10" ht="15.95" customHeight="1">
      <c r="A39" s="132"/>
      <c r="B39" s="140"/>
      <c r="C39" s="141"/>
      <c r="D39" s="141"/>
      <c r="E39" s="141"/>
      <c r="F39" s="141"/>
      <c r="G39" s="141"/>
      <c r="H39" s="141"/>
      <c r="I39" s="141"/>
      <c r="J39" s="142"/>
    </row>
    <row r="40" spans="1:10" ht="15.95" customHeight="1" thickBot="1">
      <c r="A40" s="133"/>
      <c r="B40" s="143"/>
      <c r="C40" s="144"/>
      <c r="D40" s="144"/>
      <c r="E40" s="144"/>
      <c r="F40" s="144"/>
      <c r="G40" s="144"/>
      <c r="H40" s="144"/>
      <c r="I40" s="144"/>
      <c r="J40" s="145"/>
    </row>
    <row r="41" spans="1:10" ht="15.9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</row>
    <row r="42" spans="1:10" ht="15.95" customHeight="1">
      <c r="A42" s="131" t="s">
        <v>31</v>
      </c>
      <c r="B42" s="134" t="s">
        <v>4</v>
      </c>
      <c r="C42" s="20" t="s">
        <v>16</v>
      </c>
      <c r="D42" s="11">
        <v>20</v>
      </c>
      <c r="E42" s="20" t="s">
        <v>16</v>
      </c>
      <c r="F42" s="11">
        <v>20</v>
      </c>
      <c r="G42" s="20" t="s">
        <v>16</v>
      </c>
      <c r="H42" s="11">
        <v>20</v>
      </c>
      <c r="I42" s="20" t="s">
        <v>16</v>
      </c>
      <c r="J42" s="11">
        <v>20</v>
      </c>
    </row>
    <row r="43" spans="1:10" ht="15.95" customHeight="1">
      <c r="A43" s="132"/>
      <c r="B43" s="135"/>
      <c r="C43" s="32">
        <v>8</v>
      </c>
      <c r="D43" s="13">
        <f>(D49/0.85*0.25)</f>
        <v>31.868811881188119</v>
      </c>
      <c r="E43" s="32">
        <v>8</v>
      </c>
      <c r="F43" s="13">
        <f>D43</f>
        <v>31.868811881188119</v>
      </c>
      <c r="G43" s="32">
        <v>8</v>
      </c>
      <c r="H43" s="13">
        <f>D43</f>
        <v>31.868811881188119</v>
      </c>
      <c r="I43" s="32">
        <v>8</v>
      </c>
      <c r="J43" s="13">
        <f>D43</f>
        <v>31.868811881188119</v>
      </c>
    </row>
    <row r="44" spans="1:10" ht="15.95" customHeight="1">
      <c r="A44" s="132"/>
      <c r="B44" s="135"/>
      <c r="C44" s="33">
        <v>5</v>
      </c>
      <c r="D44" s="13">
        <f>(D49/0.85*0.4)</f>
        <v>50.990099009900995</v>
      </c>
      <c r="E44" s="33">
        <v>5</v>
      </c>
      <c r="F44" s="13">
        <f>(F49/0.9*0.4)</f>
        <v>50.990099009900995</v>
      </c>
      <c r="G44" s="33">
        <v>5</v>
      </c>
      <c r="H44" s="13">
        <f>(D49/0.85*0.4)</f>
        <v>50.990099009900995</v>
      </c>
      <c r="I44" s="26" t="s">
        <v>1</v>
      </c>
      <c r="J44" s="27" t="s">
        <v>1</v>
      </c>
    </row>
    <row r="45" spans="1:10" ht="15.95" customHeight="1">
      <c r="A45" s="132"/>
      <c r="B45" s="135"/>
      <c r="C45" s="33">
        <v>5</v>
      </c>
      <c r="D45" s="13">
        <f>(D49/0.85*0.475)</f>
        <v>60.55074257425742</v>
      </c>
      <c r="E45" s="33">
        <v>5</v>
      </c>
      <c r="F45" s="13">
        <f>(F49/0.9*0.5)</f>
        <v>63.737623762376238</v>
      </c>
      <c r="G45" s="33">
        <v>5</v>
      </c>
      <c r="H45" s="13">
        <f>(D49/0.85*0.55)</f>
        <v>70.111386138613867</v>
      </c>
      <c r="I45" s="26" t="s">
        <v>1</v>
      </c>
      <c r="J45" s="27" t="s">
        <v>1</v>
      </c>
    </row>
    <row r="46" spans="1:10" ht="15.95" customHeight="1" thickBot="1">
      <c r="A46" s="132"/>
      <c r="B46" s="135"/>
      <c r="C46" s="34">
        <v>3</v>
      </c>
      <c r="D46" s="35">
        <f>(D49/0.85*0.55)</f>
        <v>70.111386138613867</v>
      </c>
      <c r="E46" s="34">
        <v>3</v>
      </c>
      <c r="F46" s="16">
        <f>(F49/0.9*0.6)</f>
        <v>76.485148514851488</v>
      </c>
      <c r="G46" s="34">
        <v>3</v>
      </c>
      <c r="H46" s="16">
        <f>(D49/0.85*0.65)</f>
        <v>82.85891089108911</v>
      </c>
      <c r="I46" s="36" t="s">
        <v>1</v>
      </c>
      <c r="J46" s="37" t="s">
        <v>1</v>
      </c>
    </row>
    <row r="47" spans="1:10" ht="15.95" customHeight="1">
      <c r="A47" s="132"/>
      <c r="B47" s="135"/>
      <c r="C47" s="48">
        <v>5</v>
      </c>
      <c r="D47" s="49">
        <f>(D49/0.85*0.65)</f>
        <v>82.85891089108911</v>
      </c>
      <c r="E47" s="48">
        <v>3</v>
      </c>
      <c r="F47" s="49">
        <f>(D49/0.85*0.7)</f>
        <v>89.232673267326732</v>
      </c>
      <c r="G47" s="48">
        <v>5</v>
      </c>
      <c r="H47" s="49">
        <f>(D49/0.85*0.75)</f>
        <v>95.606435643564353</v>
      </c>
      <c r="I47" s="58">
        <v>5</v>
      </c>
      <c r="J47" s="49">
        <f>(D49/0.85*0.4)</f>
        <v>50.990099009900995</v>
      </c>
    </row>
    <row r="48" spans="1:10" ht="15.95" customHeight="1">
      <c r="A48" s="132"/>
      <c r="B48" s="135"/>
      <c r="C48" s="50">
        <v>5</v>
      </c>
      <c r="D48" s="51">
        <f>(D49/0.85*0.75)</f>
        <v>95.606435643564353</v>
      </c>
      <c r="E48" s="50">
        <v>3</v>
      </c>
      <c r="F48" s="51">
        <f>(D49/0.85*0.8)</f>
        <v>101.98019801980199</v>
      </c>
      <c r="G48" s="50">
        <v>3</v>
      </c>
      <c r="H48" s="51">
        <f>(D49/0.85*0.85)</f>
        <v>108.3539603960396</v>
      </c>
      <c r="I48" s="59">
        <v>5</v>
      </c>
      <c r="J48" s="51">
        <f>(D49/0.85*0.5)</f>
        <v>63.737623762376238</v>
      </c>
    </row>
    <row r="49" spans="1:10" ht="15.95" customHeight="1" thickBot="1">
      <c r="A49" s="132"/>
      <c r="B49" s="136"/>
      <c r="C49" s="55" t="s">
        <v>13</v>
      </c>
      <c r="D49" s="56">
        <f>('1. ciklus'!E4*1.133*0.85)</f>
        <v>108.3539603960396</v>
      </c>
      <c r="E49" s="55" t="s">
        <v>14</v>
      </c>
      <c r="F49" s="56">
        <f>(D49/0.85*0.9)</f>
        <v>114.72772277227723</v>
      </c>
      <c r="G49" s="55" t="s">
        <v>15</v>
      </c>
      <c r="H49" s="56">
        <f>(D49/0.85*0.95)</f>
        <v>121.10148514851484</v>
      </c>
      <c r="I49" s="60">
        <v>5</v>
      </c>
      <c r="J49" s="56">
        <f>(D49/0.85*0.6)</f>
        <v>76.485148514851488</v>
      </c>
    </row>
    <row r="50" spans="1:10" ht="15.95" customHeight="1">
      <c r="A50" s="146"/>
      <c r="B50" s="38" t="s">
        <v>58</v>
      </c>
      <c r="C50" s="66" t="s">
        <v>32</v>
      </c>
      <c r="D50" s="122" t="s">
        <v>53</v>
      </c>
      <c r="E50" s="66" t="s">
        <v>32</v>
      </c>
      <c r="F50" s="122" t="s">
        <v>53</v>
      </c>
      <c r="G50" s="66" t="s">
        <v>32</v>
      </c>
      <c r="H50" s="122" t="s">
        <v>53</v>
      </c>
      <c r="I50" s="66" t="s">
        <v>32</v>
      </c>
      <c r="J50" s="122" t="s">
        <v>55</v>
      </c>
    </row>
    <row r="51" spans="1:10" ht="15.95" customHeight="1">
      <c r="A51" s="146"/>
      <c r="B51" s="39" t="s">
        <v>57</v>
      </c>
      <c r="C51" s="67" t="s">
        <v>29</v>
      </c>
      <c r="D51" s="123"/>
      <c r="E51" s="67" t="s">
        <v>29</v>
      </c>
      <c r="F51" s="123"/>
      <c r="G51" s="67" t="s">
        <v>29</v>
      </c>
      <c r="H51" s="123"/>
      <c r="I51" s="67" t="s">
        <v>29</v>
      </c>
      <c r="J51" s="123"/>
    </row>
    <row r="52" spans="1:10" ht="15.95" customHeight="1">
      <c r="A52" s="146"/>
      <c r="B52" s="39" t="s">
        <v>33</v>
      </c>
      <c r="C52" s="67" t="s">
        <v>30</v>
      </c>
      <c r="D52" s="123"/>
      <c r="E52" s="67" t="s">
        <v>30</v>
      </c>
      <c r="F52" s="123"/>
      <c r="G52" s="67" t="s">
        <v>30</v>
      </c>
      <c r="H52" s="123"/>
      <c r="I52" s="67" t="s">
        <v>30</v>
      </c>
      <c r="J52" s="123"/>
    </row>
    <row r="53" spans="1:10" ht="15.95" customHeight="1">
      <c r="A53" s="146"/>
      <c r="B53" s="39" t="s">
        <v>34</v>
      </c>
      <c r="C53" s="67" t="s">
        <v>35</v>
      </c>
      <c r="D53" s="123"/>
      <c r="E53" s="67" t="s">
        <v>35</v>
      </c>
      <c r="F53" s="123"/>
      <c r="G53" s="67" t="s">
        <v>35</v>
      </c>
      <c r="H53" s="123"/>
      <c r="I53" s="67" t="s">
        <v>35</v>
      </c>
      <c r="J53" s="123"/>
    </row>
    <row r="54" spans="1:10" ht="15.95" customHeight="1" thickBot="1">
      <c r="A54" s="146"/>
      <c r="B54" s="40" t="s">
        <v>56</v>
      </c>
      <c r="C54" s="68" t="s">
        <v>27</v>
      </c>
      <c r="D54" s="123"/>
      <c r="E54" s="68" t="s">
        <v>27</v>
      </c>
      <c r="F54" s="123"/>
      <c r="G54" s="68" t="s">
        <v>27</v>
      </c>
      <c r="H54" s="123"/>
      <c r="I54" s="68" t="s">
        <v>27</v>
      </c>
      <c r="J54" s="123"/>
    </row>
    <row r="55" spans="1:10" ht="15.95" customHeight="1" thickBot="1">
      <c r="A55" s="133"/>
      <c r="B55" s="24" t="s">
        <v>26</v>
      </c>
      <c r="C55" s="127" t="s">
        <v>54</v>
      </c>
      <c r="D55" s="128"/>
      <c r="E55" s="127" t="s">
        <v>54</v>
      </c>
      <c r="F55" s="128"/>
      <c r="G55" s="127" t="s">
        <v>54</v>
      </c>
      <c r="H55" s="128"/>
      <c r="I55" s="127" t="s">
        <v>54</v>
      </c>
      <c r="J55" s="128"/>
    </row>
    <row r="56" spans="1:10" ht="15.95" customHeight="1" thickBot="1">
      <c r="A56" s="1"/>
      <c r="B56" s="25"/>
      <c r="C56" s="5"/>
      <c r="D56" s="6"/>
      <c r="E56" s="5"/>
      <c r="F56" s="5"/>
      <c r="G56" s="5"/>
      <c r="H56" s="5"/>
      <c r="I56" s="5"/>
      <c r="J56" s="5"/>
    </row>
    <row r="57" spans="1:10" ht="15.95" customHeight="1">
      <c r="A57" s="131" t="s">
        <v>40</v>
      </c>
      <c r="B57" s="134" t="s">
        <v>5</v>
      </c>
      <c r="C57" s="62" t="s">
        <v>16</v>
      </c>
      <c r="D57" s="111">
        <v>20</v>
      </c>
      <c r="E57" s="62" t="s">
        <v>16</v>
      </c>
      <c r="F57" s="111">
        <v>20</v>
      </c>
      <c r="G57" s="62" t="s">
        <v>16</v>
      </c>
      <c r="H57" s="111">
        <v>20</v>
      </c>
      <c r="I57" s="62" t="s">
        <v>16</v>
      </c>
      <c r="J57" s="111">
        <v>20</v>
      </c>
    </row>
    <row r="58" spans="1:10" ht="15.95" customHeight="1">
      <c r="A58" s="132"/>
      <c r="B58" s="135"/>
      <c r="C58" s="63" t="s">
        <v>17</v>
      </c>
      <c r="D58" s="103">
        <f>(D64/0.85*0.3)</f>
        <v>38.242574257425744</v>
      </c>
      <c r="E58" s="63" t="s">
        <v>17</v>
      </c>
      <c r="F58" s="103">
        <f>D58</f>
        <v>38.242574257425744</v>
      </c>
      <c r="G58" s="63" t="s">
        <v>17</v>
      </c>
      <c r="H58" s="103">
        <f>D58</f>
        <v>38.242574257425744</v>
      </c>
      <c r="I58" s="63" t="s">
        <v>17</v>
      </c>
      <c r="J58" s="103">
        <f>D58</f>
        <v>38.242574257425744</v>
      </c>
    </row>
    <row r="59" spans="1:10" ht="15.95" customHeight="1">
      <c r="A59" s="132"/>
      <c r="B59" s="135"/>
      <c r="C59" s="104">
        <v>5</v>
      </c>
      <c r="D59" s="103">
        <f>(D64/0.85*0.4)</f>
        <v>50.990099009900995</v>
      </c>
      <c r="E59" s="104">
        <v>5</v>
      </c>
      <c r="F59" s="103">
        <f>(F64/0.9*0.4)</f>
        <v>50.990099009900995</v>
      </c>
      <c r="G59" s="104">
        <v>5</v>
      </c>
      <c r="H59" s="103">
        <f>(D64/0.85*0.4)</f>
        <v>50.990099009900995</v>
      </c>
      <c r="I59" s="104" t="s">
        <v>1</v>
      </c>
      <c r="J59" s="105" t="s">
        <v>1</v>
      </c>
    </row>
    <row r="60" spans="1:10" ht="15.95" customHeight="1">
      <c r="A60" s="132"/>
      <c r="B60" s="135"/>
      <c r="C60" s="104">
        <v>5</v>
      </c>
      <c r="D60" s="103">
        <f>(D64/0.85*0.475)</f>
        <v>60.55074257425742</v>
      </c>
      <c r="E60" s="104">
        <v>5</v>
      </c>
      <c r="F60" s="103">
        <f>(F64/0.9*0.5)</f>
        <v>63.737623762376238</v>
      </c>
      <c r="G60" s="104">
        <v>5</v>
      </c>
      <c r="H60" s="103">
        <f>(D64/0.85*0.55)</f>
        <v>70.111386138613867</v>
      </c>
      <c r="I60" s="104" t="s">
        <v>1</v>
      </c>
      <c r="J60" s="105" t="s">
        <v>1</v>
      </c>
    </row>
    <row r="61" spans="1:10" ht="15.95" customHeight="1" thickBot="1">
      <c r="A61" s="132"/>
      <c r="B61" s="135"/>
      <c r="C61" s="109">
        <v>3</v>
      </c>
      <c r="D61" s="108">
        <f>(D64/0.85*0.55)</f>
        <v>70.111386138613867</v>
      </c>
      <c r="E61" s="109">
        <v>3</v>
      </c>
      <c r="F61" s="108">
        <f>(F64/0.9*0.6)</f>
        <v>76.485148514851488</v>
      </c>
      <c r="G61" s="109">
        <v>3</v>
      </c>
      <c r="H61" s="108">
        <f>(D64/0.85*0.65)</f>
        <v>82.85891089108911</v>
      </c>
      <c r="I61" s="109" t="s">
        <v>1</v>
      </c>
      <c r="J61" s="110" t="s">
        <v>1</v>
      </c>
    </row>
    <row r="62" spans="1:10" ht="15.95" customHeight="1">
      <c r="A62" s="132"/>
      <c r="B62" s="135"/>
      <c r="C62" s="48">
        <v>5</v>
      </c>
      <c r="D62" s="49">
        <f>(D64/0.85*0.65)</f>
        <v>82.85891089108911</v>
      </c>
      <c r="E62" s="48">
        <v>3</v>
      </c>
      <c r="F62" s="49">
        <f>(D64/0.85*0.7)</f>
        <v>89.232673267326732</v>
      </c>
      <c r="G62" s="48">
        <v>5</v>
      </c>
      <c r="H62" s="49">
        <f>(D64/0.85*0.75)</f>
        <v>95.606435643564353</v>
      </c>
      <c r="I62" s="58">
        <v>5</v>
      </c>
      <c r="J62" s="49">
        <f>(D64/0.85*0.4)</f>
        <v>50.990099009900995</v>
      </c>
    </row>
    <row r="63" spans="1:10" ht="15.95" customHeight="1">
      <c r="A63" s="132"/>
      <c r="B63" s="135"/>
      <c r="C63" s="50">
        <v>5</v>
      </c>
      <c r="D63" s="51">
        <f>(D64/0.85*0.75)</f>
        <v>95.606435643564353</v>
      </c>
      <c r="E63" s="50">
        <v>3</v>
      </c>
      <c r="F63" s="51">
        <f>(D64/0.85*0.8)</f>
        <v>101.98019801980199</v>
      </c>
      <c r="G63" s="50">
        <v>3</v>
      </c>
      <c r="H63" s="51">
        <f>(D64/0.85*0.85)</f>
        <v>108.3539603960396</v>
      </c>
      <c r="I63" s="59">
        <v>5</v>
      </c>
      <c r="J63" s="51">
        <f>(D64/0.85*0.5)</f>
        <v>63.737623762376238</v>
      </c>
    </row>
    <row r="64" spans="1:10" ht="15.95" customHeight="1" thickBot="1">
      <c r="A64" s="132"/>
      <c r="B64" s="136"/>
      <c r="C64" s="52" t="s">
        <v>13</v>
      </c>
      <c r="D64" s="53">
        <f>('1. ciklus'!E5*1.133*0.85)</f>
        <v>108.3539603960396</v>
      </c>
      <c r="E64" s="52" t="s">
        <v>14</v>
      </c>
      <c r="F64" s="53">
        <f>(D64/0.85*0.9)</f>
        <v>114.72772277227723</v>
      </c>
      <c r="G64" s="52" t="s">
        <v>15</v>
      </c>
      <c r="H64" s="53">
        <f>(D64/0.85*0.95)</f>
        <v>121.10148514851484</v>
      </c>
      <c r="I64" s="61">
        <v>5</v>
      </c>
      <c r="J64" s="53">
        <f>(D64/0.85*0.6)</f>
        <v>76.485148514851488</v>
      </c>
    </row>
    <row r="65" spans="1:10" ht="15.95" customHeight="1">
      <c r="A65" s="132"/>
      <c r="B65" s="41" t="s">
        <v>37</v>
      </c>
      <c r="C65" s="62" t="s">
        <v>16</v>
      </c>
      <c r="D65" s="122" t="s">
        <v>53</v>
      </c>
      <c r="E65" s="62" t="s">
        <v>16</v>
      </c>
      <c r="F65" s="122" t="s">
        <v>53</v>
      </c>
      <c r="G65" s="62" t="s">
        <v>16</v>
      </c>
      <c r="H65" s="122" t="s">
        <v>53</v>
      </c>
      <c r="I65" s="62" t="s">
        <v>16</v>
      </c>
      <c r="J65" s="122" t="s">
        <v>55</v>
      </c>
    </row>
    <row r="66" spans="1:10" ht="15.95" customHeight="1">
      <c r="A66" s="132"/>
      <c r="B66" s="40" t="s">
        <v>38</v>
      </c>
      <c r="C66" s="63" t="s">
        <v>16</v>
      </c>
      <c r="D66" s="129"/>
      <c r="E66" s="63" t="s">
        <v>16</v>
      </c>
      <c r="F66" s="129"/>
      <c r="G66" s="63" t="s">
        <v>16</v>
      </c>
      <c r="H66" s="129"/>
      <c r="I66" s="63" t="s">
        <v>16</v>
      </c>
      <c r="J66" s="129"/>
    </row>
    <row r="67" spans="1:10" ht="15.95" customHeight="1">
      <c r="A67" s="132"/>
      <c r="B67" s="40" t="s">
        <v>39</v>
      </c>
      <c r="C67" s="64" t="s">
        <v>16</v>
      </c>
      <c r="D67" s="129"/>
      <c r="E67" s="64" t="s">
        <v>16</v>
      </c>
      <c r="F67" s="129"/>
      <c r="G67" s="64" t="s">
        <v>16</v>
      </c>
      <c r="H67" s="129"/>
      <c r="I67" s="64" t="s">
        <v>16</v>
      </c>
      <c r="J67" s="129"/>
    </row>
    <row r="68" spans="1:10" ht="15.95" customHeight="1">
      <c r="A68" s="132"/>
      <c r="B68" s="42" t="s">
        <v>36</v>
      </c>
      <c r="C68" s="63" t="s">
        <v>0</v>
      </c>
      <c r="D68" s="129"/>
      <c r="E68" s="63" t="s">
        <v>0</v>
      </c>
      <c r="F68" s="129"/>
      <c r="G68" s="63" t="s">
        <v>0</v>
      </c>
      <c r="H68" s="129"/>
      <c r="I68" s="63" t="s">
        <v>0</v>
      </c>
      <c r="J68" s="129"/>
    </row>
    <row r="69" spans="1:10" ht="15.95" customHeight="1">
      <c r="A69" s="132"/>
      <c r="B69" s="42" t="s">
        <v>59</v>
      </c>
      <c r="C69" s="63" t="s">
        <v>60</v>
      </c>
      <c r="D69" s="129"/>
      <c r="E69" s="63" t="s">
        <v>60</v>
      </c>
      <c r="F69" s="129"/>
      <c r="G69" s="63" t="s">
        <v>60</v>
      </c>
      <c r="H69" s="129"/>
      <c r="I69" s="63" t="s">
        <v>60</v>
      </c>
      <c r="J69" s="129"/>
    </row>
    <row r="70" spans="1:10" ht="15.95" customHeight="1" thickBot="1">
      <c r="A70" s="132"/>
      <c r="B70" s="43" t="s">
        <v>52</v>
      </c>
      <c r="C70" s="65" t="s">
        <v>42</v>
      </c>
      <c r="D70" s="129"/>
      <c r="E70" s="65" t="s">
        <v>42</v>
      </c>
      <c r="F70" s="129"/>
      <c r="G70" s="65" t="s">
        <v>42</v>
      </c>
      <c r="H70" s="129"/>
      <c r="I70" s="65" t="s">
        <v>42</v>
      </c>
      <c r="J70" s="130"/>
    </row>
    <row r="71" spans="1:10" ht="15.95" customHeight="1" thickBot="1">
      <c r="A71" s="133"/>
      <c r="B71" s="44" t="s">
        <v>26</v>
      </c>
      <c r="C71" s="127" t="s">
        <v>54</v>
      </c>
      <c r="D71" s="128"/>
      <c r="E71" s="127" t="s">
        <v>54</v>
      </c>
      <c r="F71" s="128"/>
      <c r="G71" s="127" t="s">
        <v>54</v>
      </c>
      <c r="H71" s="128"/>
      <c r="I71" s="127" t="s">
        <v>54</v>
      </c>
      <c r="J71" s="128"/>
    </row>
    <row r="72" spans="1:10" ht="15.95" customHeight="1" thickBot="1">
      <c r="A72" s="1"/>
      <c r="B72" s="25"/>
      <c r="C72" s="5"/>
      <c r="D72" s="6"/>
      <c r="E72" s="5"/>
      <c r="F72" s="6"/>
      <c r="G72" s="5"/>
      <c r="H72" s="6"/>
      <c r="I72" s="5"/>
      <c r="J72" s="6"/>
    </row>
    <row r="73" spans="1:10" ht="15.95" customHeight="1">
      <c r="A73" s="131" t="s">
        <v>41</v>
      </c>
      <c r="B73" s="137" t="s">
        <v>21</v>
      </c>
      <c r="C73" s="138"/>
      <c r="D73" s="138"/>
      <c r="E73" s="138"/>
      <c r="F73" s="138"/>
      <c r="G73" s="138"/>
      <c r="H73" s="138"/>
      <c r="I73" s="138"/>
      <c r="J73" s="139"/>
    </row>
    <row r="74" spans="1:10" ht="15.95" customHeight="1">
      <c r="A74" s="132"/>
      <c r="B74" s="140"/>
      <c r="C74" s="141"/>
      <c r="D74" s="141"/>
      <c r="E74" s="141"/>
      <c r="F74" s="141"/>
      <c r="G74" s="141"/>
      <c r="H74" s="141"/>
      <c r="I74" s="141"/>
      <c r="J74" s="142"/>
    </row>
    <row r="75" spans="1:10" ht="15.95" customHeight="1">
      <c r="A75" s="132"/>
      <c r="B75" s="140"/>
      <c r="C75" s="141"/>
      <c r="D75" s="141"/>
      <c r="E75" s="141"/>
      <c r="F75" s="141"/>
      <c r="G75" s="141"/>
      <c r="H75" s="141"/>
      <c r="I75" s="141"/>
      <c r="J75" s="142"/>
    </row>
    <row r="76" spans="1:10" ht="15.95" customHeight="1">
      <c r="A76" s="132"/>
      <c r="B76" s="140"/>
      <c r="C76" s="141"/>
      <c r="D76" s="141"/>
      <c r="E76" s="141"/>
      <c r="F76" s="141"/>
      <c r="G76" s="141"/>
      <c r="H76" s="141"/>
      <c r="I76" s="141"/>
      <c r="J76" s="142"/>
    </row>
    <row r="77" spans="1:10" ht="15.95" customHeight="1">
      <c r="A77" s="132"/>
      <c r="B77" s="140"/>
      <c r="C77" s="141"/>
      <c r="D77" s="141"/>
      <c r="E77" s="141"/>
      <c r="F77" s="141"/>
      <c r="G77" s="141"/>
      <c r="H77" s="141"/>
      <c r="I77" s="141"/>
      <c r="J77" s="142"/>
    </row>
    <row r="78" spans="1:10" ht="15.95" customHeight="1">
      <c r="A78" s="132"/>
      <c r="B78" s="140"/>
      <c r="C78" s="141"/>
      <c r="D78" s="141"/>
      <c r="E78" s="141"/>
      <c r="F78" s="141"/>
      <c r="G78" s="141"/>
      <c r="H78" s="141"/>
      <c r="I78" s="141"/>
      <c r="J78" s="142"/>
    </row>
    <row r="79" spans="1:10" ht="15.95" customHeight="1">
      <c r="A79" s="132"/>
      <c r="B79" s="140"/>
      <c r="C79" s="141"/>
      <c r="D79" s="141"/>
      <c r="E79" s="141"/>
      <c r="F79" s="141"/>
      <c r="G79" s="141"/>
      <c r="H79" s="141"/>
      <c r="I79" s="141"/>
      <c r="J79" s="142"/>
    </row>
    <row r="80" spans="1:10" ht="15.95" customHeight="1" thickBot="1">
      <c r="A80" s="133"/>
      <c r="B80" s="143"/>
      <c r="C80" s="144"/>
      <c r="D80" s="144"/>
      <c r="E80" s="144"/>
      <c r="F80" s="144"/>
      <c r="G80" s="144"/>
      <c r="H80" s="144"/>
      <c r="I80" s="144"/>
      <c r="J80" s="145"/>
    </row>
    <row r="83" spans="3:9" ht="15.95" customHeight="1">
      <c r="C83" s="45"/>
      <c r="D83" s="45"/>
      <c r="E83" s="45"/>
      <c r="F83" s="45"/>
      <c r="G83" s="45"/>
      <c r="H83" s="45"/>
      <c r="I83" s="45"/>
    </row>
    <row r="84" spans="3:9" ht="15.95" customHeight="1">
      <c r="C84" s="45"/>
      <c r="D84" s="45"/>
      <c r="E84" s="45"/>
      <c r="F84" s="45"/>
      <c r="G84" s="45"/>
      <c r="H84" s="45"/>
      <c r="I84" s="45"/>
    </row>
  </sheetData>
  <mergeCells count="50">
    <mergeCell ref="I1:J1"/>
    <mergeCell ref="B35:J40"/>
    <mergeCell ref="B18:B25"/>
    <mergeCell ref="J11:J15"/>
    <mergeCell ref="I16:J16"/>
    <mergeCell ref="E33:F33"/>
    <mergeCell ref="G16:H16"/>
    <mergeCell ref="G33:H33"/>
    <mergeCell ref="I33:J33"/>
    <mergeCell ref="E1:F1"/>
    <mergeCell ref="G1:H1"/>
    <mergeCell ref="C1:D1"/>
    <mergeCell ref="B3:B10"/>
    <mergeCell ref="D11:D15"/>
    <mergeCell ref="F11:F15"/>
    <mergeCell ref="B1:B2"/>
    <mergeCell ref="E16:F16"/>
    <mergeCell ref="H11:H15"/>
    <mergeCell ref="F50:F54"/>
    <mergeCell ref="H50:H54"/>
    <mergeCell ref="E55:F55"/>
    <mergeCell ref="G55:H55"/>
    <mergeCell ref="J26:J32"/>
    <mergeCell ref="F26:F32"/>
    <mergeCell ref="H26:H32"/>
    <mergeCell ref="C71:D71"/>
    <mergeCell ref="E71:F71"/>
    <mergeCell ref="G71:H71"/>
    <mergeCell ref="A1:A2"/>
    <mergeCell ref="C33:D33"/>
    <mergeCell ref="D26:D32"/>
    <mergeCell ref="C16:D16"/>
    <mergeCell ref="A18:A33"/>
    <mergeCell ref="A3:A16"/>
    <mergeCell ref="A73:A80"/>
    <mergeCell ref="A35:A40"/>
    <mergeCell ref="B42:B49"/>
    <mergeCell ref="B57:B64"/>
    <mergeCell ref="B73:J80"/>
    <mergeCell ref="A57:A71"/>
    <mergeCell ref="D65:D70"/>
    <mergeCell ref="F65:F70"/>
    <mergeCell ref="H65:H70"/>
    <mergeCell ref="J50:J54"/>
    <mergeCell ref="I71:J71"/>
    <mergeCell ref="J65:J70"/>
    <mergeCell ref="C55:D55"/>
    <mergeCell ref="I55:J55"/>
    <mergeCell ref="D50:D54"/>
    <mergeCell ref="A42:A55"/>
  </mergeCells>
  <phoneticPr fontId="1" type="noConversion"/>
  <printOptions verticalCentered="1"/>
  <pageMargins left="0.5" right="0.5" top="0.5" bottom="0.5" header="0.3" footer="0.3"/>
  <pageSetup scale="97" orientation="portrait" horizontalDpi="4294967292" verticalDpi="4294967292" r:id="rId1"/>
  <headerFooter alignWithMargins="0">
    <oddFooter>&amp;L&amp;"Calibri,Regular"&amp;C000000&amp;F&amp;R&amp;"Calibri,Regular"&amp;C000000&amp;A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4"/>
  <sheetViews>
    <sheetView zoomScaleNormal="145" workbookViewId="0">
      <selection sqref="A1:A2"/>
    </sheetView>
  </sheetViews>
  <sheetFormatPr defaultColWidth="8.85546875" defaultRowHeight="15.95" customHeight="1"/>
  <cols>
    <col min="1" max="1" width="2.7109375" style="4" customWidth="1"/>
    <col min="2" max="2" width="34.7109375" style="4" customWidth="1"/>
    <col min="3" max="10" width="9.28515625" style="4" customWidth="1"/>
    <col min="11" max="16384" width="8.85546875" style="4"/>
  </cols>
  <sheetData>
    <row r="1" spans="1:10" ht="15.95" customHeight="1" thickBot="1">
      <c r="A1" s="147"/>
      <c r="B1" s="157" t="s">
        <v>12</v>
      </c>
      <c r="C1" s="118" t="s">
        <v>9</v>
      </c>
      <c r="D1" s="117"/>
      <c r="E1" s="118" t="s">
        <v>10</v>
      </c>
      <c r="F1" s="117"/>
      <c r="G1" s="118" t="s">
        <v>11</v>
      </c>
      <c r="H1" s="117"/>
      <c r="I1" s="116" t="s">
        <v>22</v>
      </c>
      <c r="J1" s="117"/>
    </row>
    <row r="2" spans="1:10" ht="15.95" customHeight="1" thickBot="1">
      <c r="A2" s="148"/>
      <c r="B2" s="158"/>
      <c r="C2" s="7" t="s">
        <v>8</v>
      </c>
      <c r="D2" s="8" t="s">
        <v>7</v>
      </c>
      <c r="E2" s="7" t="s">
        <v>8</v>
      </c>
      <c r="F2" s="8" t="s">
        <v>7</v>
      </c>
      <c r="G2" s="7" t="s">
        <v>8</v>
      </c>
      <c r="H2" s="8" t="s">
        <v>7</v>
      </c>
      <c r="I2" s="9" t="s">
        <v>8</v>
      </c>
      <c r="J2" s="8" t="s">
        <v>7</v>
      </c>
    </row>
    <row r="3" spans="1:10" ht="15.95" customHeight="1">
      <c r="A3" s="132" t="s">
        <v>18</v>
      </c>
      <c r="B3" s="134" t="s">
        <v>2</v>
      </c>
      <c r="C3" s="10" t="s">
        <v>16</v>
      </c>
      <c r="D3" s="11">
        <v>20</v>
      </c>
      <c r="E3" s="10" t="s">
        <v>16</v>
      </c>
      <c r="F3" s="11">
        <v>20</v>
      </c>
      <c r="G3" s="10" t="s">
        <v>16</v>
      </c>
      <c r="H3" s="11">
        <v>20</v>
      </c>
      <c r="I3" s="10" t="s">
        <v>16</v>
      </c>
      <c r="J3" s="11">
        <v>20</v>
      </c>
    </row>
    <row r="4" spans="1:10" ht="15.95" customHeight="1">
      <c r="A4" s="151"/>
      <c r="B4" s="135"/>
      <c r="C4" s="12">
        <v>8</v>
      </c>
      <c r="D4" s="13">
        <f>(D10/0.85*0.25)</f>
        <v>32.797029702970292</v>
      </c>
      <c r="E4" s="12">
        <v>8</v>
      </c>
      <c r="F4" s="13">
        <f>D4</f>
        <v>32.797029702970292</v>
      </c>
      <c r="G4" s="12">
        <v>8</v>
      </c>
      <c r="H4" s="13">
        <f>D4</f>
        <v>32.797029702970292</v>
      </c>
      <c r="I4" s="12">
        <v>8</v>
      </c>
      <c r="J4" s="13">
        <f>D4</f>
        <v>32.797029702970292</v>
      </c>
    </row>
    <row r="5" spans="1:10" ht="15.95" customHeight="1">
      <c r="A5" s="151"/>
      <c r="B5" s="135"/>
      <c r="C5" s="14">
        <v>5</v>
      </c>
      <c r="D5" s="13">
        <f>(D10/0.85*0.4)</f>
        <v>52.475247524752469</v>
      </c>
      <c r="E5" s="14">
        <v>5</v>
      </c>
      <c r="F5" s="13">
        <f>(F10/0.9*0.4)</f>
        <v>52.475247524752469</v>
      </c>
      <c r="G5" s="14">
        <v>5</v>
      </c>
      <c r="H5" s="13">
        <f>(D10/0.85*0.4)</f>
        <v>52.475247524752469</v>
      </c>
      <c r="I5" s="14" t="s">
        <v>1</v>
      </c>
      <c r="J5" s="13" t="s">
        <v>1</v>
      </c>
    </row>
    <row r="6" spans="1:10" ht="15.95" customHeight="1">
      <c r="A6" s="151"/>
      <c r="B6" s="135"/>
      <c r="C6" s="14">
        <v>5</v>
      </c>
      <c r="D6" s="13">
        <f>(D10/0.85*0.475)</f>
        <v>62.314356435643553</v>
      </c>
      <c r="E6" s="14">
        <v>5</v>
      </c>
      <c r="F6" s="13">
        <f>(F10/0.9*0.5)</f>
        <v>65.594059405940584</v>
      </c>
      <c r="G6" s="14">
        <v>5</v>
      </c>
      <c r="H6" s="13">
        <f>(D10/0.85*0.55)</f>
        <v>72.153465346534645</v>
      </c>
      <c r="I6" s="14" t="s">
        <v>1</v>
      </c>
      <c r="J6" s="13" t="s">
        <v>1</v>
      </c>
    </row>
    <row r="7" spans="1:10" ht="15.95" customHeight="1" thickBot="1">
      <c r="A7" s="151"/>
      <c r="B7" s="135"/>
      <c r="C7" s="15">
        <v>3</v>
      </c>
      <c r="D7" s="16">
        <f>(D10/0.85*0.55)</f>
        <v>72.153465346534645</v>
      </c>
      <c r="E7" s="17">
        <v>3</v>
      </c>
      <c r="F7" s="16">
        <f>(F10/0.9*0.6)</f>
        <v>78.712871287128692</v>
      </c>
      <c r="G7" s="17">
        <v>3</v>
      </c>
      <c r="H7" s="16">
        <f>(D10/0.85*0.65)</f>
        <v>85.272277227722768</v>
      </c>
      <c r="I7" s="15" t="s">
        <v>1</v>
      </c>
      <c r="J7" s="18" t="s">
        <v>1</v>
      </c>
    </row>
    <row r="8" spans="1:10" ht="15.95" customHeight="1">
      <c r="A8" s="151"/>
      <c r="B8" s="135"/>
      <c r="C8" s="48">
        <v>5</v>
      </c>
      <c r="D8" s="49">
        <f>(D10/0.85*0.65)</f>
        <v>85.272277227722768</v>
      </c>
      <c r="E8" s="48">
        <v>3</v>
      </c>
      <c r="F8" s="49">
        <f>(D10/0.85*0.7)</f>
        <v>91.831683168316815</v>
      </c>
      <c r="G8" s="48">
        <v>5</v>
      </c>
      <c r="H8" s="49">
        <f>(D10/0.85*0.75)</f>
        <v>98.391089108910876</v>
      </c>
      <c r="I8" s="48">
        <v>5</v>
      </c>
      <c r="J8" s="49">
        <f>(D10/0.85*0.4)</f>
        <v>52.475247524752469</v>
      </c>
    </row>
    <row r="9" spans="1:10" ht="15.95" customHeight="1">
      <c r="A9" s="151"/>
      <c r="B9" s="135"/>
      <c r="C9" s="50">
        <v>5</v>
      </c>
      <c r="D9" s="51">
        <f>(D10/0.85*0.75)</f>
        <v>98.391089108910876</v>
      </c>
      <c r="E9" s="50">
        <v>3</v>
      </c>
      <c r="F9" s="51">
        <f>(D10/0.85*0.8)</f>
        <v>104.95049504950494</v>
      </c>
      <c r="G9" s="50">
        <v>3</v>
      </c>
      <c r="H9" s="51">
        <f>(D10/0.85*0.85)</f>
        <v>111.50990099009898</v>
      </c>
      <c r="I9" s="50">
        <v>5</v>
      </c>
      <c r="J9" s="51">
        <f>(D10/0.85*0.5)</f>
        <v>65.594059405940584</v>
      </c>
    </row>
    <row r="10" spans="1:10" ht="15.95" customHeight="1" thickBot="1">
      <c r="A10" s="151"/>
      <c r="B10" s="136"/>
      <c r="C10" s="52" t="s">
        <v>13</v>
      </c>
      <c r="D10" s="53">
        <f>('1. ciklus'!E2*1.166*0.85)</f>
        <v>111.50990099009898</v>
      </c>
      <c r="E10" s="52" t="s">
        <v>14</v>
      </c>
      <c r="F10" s="53">
        <f>(D10/0.85*0.9)</f>
        <v>118.06930693069306</v>
      </c>
      <c r="G10" s="52" t="s">
        <v>15</v>
      </c>
      <c r="H10" s="53">
        <f>(D10/0.85*0.95)</f>
        <v>124.62871287128711</v>
      </c>
      <c r="I10" s="54">
        <v>5</v>
      </c>
      <c r="J10" s="53">
        <f>(D10/0.85*0.6)</f>
        <v>78.712871287128692</v>
      </c>
    </row>
    <row r="11" spans="1:10" ht="15.95" customHeight="1">
      <c r="A11" s="151"/>
      <c r="B11" s="19" t="s">
        <v>23</v>
      </c>
      <c r="C11" s="62" t="s">
        <v>24</v>
      </c>
      <c r="D11" s="122" t="s">
        <v>53</v>
      </c>
      <c r="E11" s="62" t="s">
        <v>24</v>
      </c>
      <c r="F11" s="122" t="s">
        <v>53</v>
      </c>
      <c r="G11" s="62" t="s">
        <v>24</v>
      </c>
      <c r="H11" s="122" t="s">
        <v>53</v>
      </c>
      <c r="I11" s="62" t="s">
        <v>24</v>
      </c>
      <c r="J11" s="122" t="s">
        <v>55</v>
      </c>
    </row>
    <row r="12" spans="1:10" ht="15.95" customHeight="1">
      <c r="A12" s="151"/>
      <c r="B12" s="21" t="s">
        <v>64</v>
      </c>
      <c r="C12" s="72" t="s">
        <v>16</v>
      </c>
      <c r="D12" s="123"/>
      <c r="E12" s="72" t="s">
        <v>16</v>
      </c>
      <c r="F12" s="123"/>
      <c r="G12" s="72" t="s">
        <v>16</v>
      </c>
      <c r="H12" s="123"/>
      <c r="I12" s="72" t="s">
        <v>16</v>
      </c>
      <c r="J12" s="123"/>
    </row>
    <row r="13" spans="1:10" ht="15.95" customHeight="1">
      <c r="A13" s="151"/>
      <c r="B13" s="21" t="s">
        <v>25</v>
      </c>
      <c r="C13" s="72" t="s">
        <v>51</v>
      </c>
      <c r="D13" s="123"/>
      <c r="E13" s="72" t="s">
        <v>51</v>
      </c>
      <c r="F13" s="123"/>
      <c r="G13" s="72" t="s">
        <v>51</v>
      </c>
      <c r="H13" s="123"/>
      <c r="I13" s="72" t="s">
        <v>51</v>
      </c>
      <c r="J13" s="123"/>
    </row>
    <row r="14" spans="1:10" ht="15.95" customHeight="1">
      <c r="A14" s="151"/>
      <c r="B14" s="21" t="s">
        <v>65</v>
      </c>
      <c r="C14" s="72" t="s">
        <v>16</v>
      </c>
      <c r="D14" s="123"/>
      <c r="E14" s="72" t="s">
        <v>16</v>
      </c>
      <c r="F14" s="123"/>
      <c r="G14" s="72" t="s">
        <v>16</v>
      </c>
      <c r="H14" s="123"/>
      <c r="I14" s="72" t="s">
        <v>16</v>
      </c>
      <c r="J14" s="123"/>
    </row>
    <row r="15" spans="1:10" ht="15.95" customHeight="1" thickBot="1">
      <c r="A15" s="151"/>
      <c r="B15" s="23" t="s">
        <v>48</v>
      </c>
      <c r="C15" s="65" t="s">
        <v>49</v>
      </c>
      <c r="D15" s="124"/>
      <c r="E15" s="65" t="s">
        <v>49</v>
      </c>
      <c r="F15" s="124"/>
      <c r="G15" s="65" t="s">
        <v>49</v>
      </c>
      <c r="H15" s="124"/>
      <c r="I15" s="65" t="s">
        <v>49</v>
      </c>
      <c r="J15" s="124"/>
    </row>
    <row r="16" spans="1:10" ht="15.95" customHeight="1" thickBot="1">
      <c r="A16" s="152"/>
      <c r="B16" s="24" t="s">
        <v>26</v>
      </c>
      <c r="C16" s="127" t="s">
        <v>54</v>
      </c>
      <c r="D16" s="128"/>
      <c r="E16" s="127" t="s">
        <v>54</v>
      </c>
      <c r="F16" s="128"/>
      <c r="G16" s="127" t="s">
        <v>54</v>
      </c>
      <c r="H16" s="128"/>
      <c r="I16" s="127" t="s">
        <v>54</v>
      </c>
      <c r="J16" s="128"/>
    </row>
    <row r="17" spans="1:10" ht="15.95" customHeight="1" thickBot="1">
      <c r="A17" s="1"/>
      <c r="B17" s="25"/>
      <c r="C17" s="5"/>
      <c r="D17" s="6"/>
      <c r="E17" s="5"/>
      <c r="F17" s="5"/>
      <c r="G17" s="5"/>
      <c r="H17" s="5"/>
      <c r="I17" s="5"/>
      <c r="J17" s="5"/>
    </row>
    <row r="18" spans="1:10" ht="15.95" customHeight="1">
      <c r="A18" s="131" t="s">
        <v>19</v>
      </c>
      <c r="B18" s="134" t="s">
        <v>3</v>
      </c>
      <c r="C18" s="62" t="s">
        <v>16</v>
      </c>
      <c r="D18" s="111">
        <v>20</v>
      </c>
      <c r="E18" s="62" t="s">
        <v>16</v>
      </c>
      <c r="F18" s="111">
        <v>20</v>
      </c>
      <c r="G18" s="62" t="s">
        <v>16</v>
      </c>
      <c r="H18" s="111">
        <v>20</v>
      </c>
      <c r="I18" s="62" t="s">
        <v>16</v>
      </c>
      <c r="J18" s="111">
        <v>20</v>
      </c>
    </row>
    <row r="19" spans="1:10" ht="15.95" customHeight="1">
      <c r="A19" s="132"/>
      <c r="B19" s="135"/>
      <c r="C19" s="72" t="s">
        <v>17</v>
      </c>
      <c r="D19" s="103">
        <f>(D25/0.85*0.3)</f>
        <v>39.356435643564346</v>
      </c>
      <c r="E19" s="72" t="s">
        <v>17</v>
      </c>
      <c r="F19" s="103">
        <f>D19</f>
        <v>39.356435643564346</v>
      </c>
      <c r="G19" s="72" t="s">
        <v>17</v>
      </c>
      <c r="H19" s="103">
        <f>D19</f>
        <v>39.356435643564346</v>
      </c>
      <c r="I19" s="72" t="s">
        <v>17</v>
      </c>
      <c r="J19" s="103">
        <f>D19</f>
        <v>39.356435643564346</v>
      </c>
    </row>
    <row r="20" spans="1:10" ht="15.95" customHeight="1">
      <c r="A20" s="132"/>
      <c r="B20" s="135"/>
      <c r="C20" s="104">
        <v>5</v>
      </c>
      <c r="D20" s="103">
        <f>(D25/0.85*0.4)</f>
        <v>52.475247524752469</v>
      </c>
      <c r="E20" s="104">
        <v>5</v>
      </c>
      <c r="F20" s="103">
        <f>(F25/0.9*0.4)</f>
        <v>52.475247524752469</v>
      </c>
      <c r="G20" s="104">
        <v>5</v>
      </c>
      <c r="H20" s="103">
        <f>(D25/0.85*0.4)</f>
        <v>52.475247524752469</v>
      </c>
      <c r="I20" s="104" t="s">
        <v>1</v>
      </c>
      <c r="J20" s="105" t="s">
        <v>1</v>
      </c>
    </row>
    <row r="21" spans="1:10" ht="15.95" customHeight="1">
      <c r="A21" s="132"/>
      <c r="B21" s="135"/>
      <c r="C21" s="104">
        <v>5</v>
      </c>
      <c r="D21" s="103">
        <f>(D25/0.85*0.475)</f>
        <v>62.314356435643553</v>
      </c>
      <c r="E21" s="104">
        <v>5</v>
      </c>
      <c r="F21" s="103">
        <f>(F25/0.9*0.5)</f>
        <v>65.594059405940584</v>
      </c>
      <c r="G21" s="104">
        <v>5</v>
      </c>
      <c r="H21" s="103">
        <f>(D25/0.85*0.55)</f>
        <v>72.153465346534645</v>
      </c>
      <c r="I21" s="104" t="s">
        <v>1</v>
      </c>
      <c r="J21" s="105" t="s">
        <v>1</v>
      </c>
    </row>
    <row r="22" spans="1:10" ht="15.95" customHeight="1" thickBot="1">
      <c r="A22" s="132"/>
      <c r="B22" s="135"/>
      <c r="C22" s="112">
        <v>3</v>
      </c>
      <c r="D22" s="108">
        <f>(D25/0.85*0.55)</f>
        <v>72.153465346534645</v>
      </c>
      <c r="E22" s="112">
        <v>3</v>
      </c>
      <c r="F22" s="108">
        <f>(F25/0.9*0.6)</f>
        <v>78.712871287128692</v>
      </c>
      <c r="G22" s="112">
        <v>3</v>
      </c>
      <c r="H22" s="108">
        <f>(D25/0.85*0.65)</f>
        <v>85.272277227722768</v>
      </c>
      <c r="I22" s="112" t="s">
        <v>1</v>
      </c>
      <c r="J22" s="113" t="s">
        <v>1</v>
      </c>
    </row>
    <row r="23" spans="1:10" ht="15.95" customHeight="1">
      <c r="A23" s="132"/>
      <c r="B23" s="135"/>
      <c r="C23" s="48">
        <v>5</v>
      </c>
      <c r="D23" s="49">
        <f>(D25/0.85*0.65)</f>
        <v>85.272277227722768</v>
      </c>
      <c r="E23" s="48">
        <v>3</v>
      </c>
      <c r="F23" s="49">
        <f>(D25/0.85*0.7)</f>
        <v>91.831683168316815</v>
      </c>
      <c r="G23" s="48">
        <v>5</v>
      </c>
      <c r="H23" s="49">
        <f>(D25/0.85*0.75)</f>
        <v>98.391089108910876</v>
      </c>
      <c r="I23" s="48">
        <v>5</v>
      </c>
      <c r="J23" s="49">
        <f>(D25/0.85*0.4)</f>
        <v>52.475247524752469</v>
      </c>
    </row>
    <row r="24" spans="1:10" ht="15.95" customHeight="1">
      <c r="A24" s="132"/>
      <c r="B24" s="135"/>
      <c r="C24" s="50">
        <v>5</v>
      </c>
      <c r="D24" s="51">
        <f>(D25/0.85*0.75)</f>
        <v>98.391089108910876</v>
      </c>
      <c r="E24" s="50">
        <v>3</v>
      </c>
      <c r="F24" s="51">
        <f>(D25/0.85*0.8)</f>
        <v>104.95049504950494</v>
      </c>
      <c r="G24" s="50">
        <v>3</v>
      </c>
      <c r="H24" s="51">
        <f>(D25/0.85*0.85)</f>
        <v>111.50990099009898</v>
      </c>
      <c r="I24" s="50">
        <v>5</v>
      </c>
      <c r="J24" s="51">
        <f>(D25/0.85*0.5)</f>
        <v>65.594059405940584</v>
      </c>
    </row>
    <row r="25" spans="1:10" ht="15.95" customHeight="1" thickBot="1">
      <c r="A25" s="132"/>
      <c r="B25" s="153"/>
      <c r="C25" s="55" t="s">
        <v>13</v>
      </c>
      <c r="D25" s="56">
        <f>('1. ciklus'!E3*1.166*0.85)</f>
        <v>111.50990099009898</v>
      </c>
      <c r="E25" s="55" t="s">
        <v>14</v>
      </c>
      <c r="F25" s="56">
        <f>(D25/0.85*0.9)</f>
        <v>118.06930693069306</v>
      </c>
      <c r="G25" s="55" t="s">
        <v>15</v>
      </c>
      <c r="H25" s="56">
        <f>(D25/0.85*0.95)</f>
        <v>124.62871287128711</v>
      </c>
      <c r="I25" s="57">
        <v>5</v>
      </c>
      <c r="J25" s="56">
        <f>(D25/0.85*0.6)</f>
        <v>78.712871287128692</v>
      </c>
    </row>
    <row r="26" spans="1:10" ht="15.95" customHeight="1">
      <c r="A26" s="132"/>
      <c r="B26" s="30" t="s">
        <v>47</v>
      </c>
      <c r="C26" s="69" t="s">
        <v>61</v>
      </c>
      <c r="D26" s="122" t="s">
        <v>53</v>
      </c>
      <c r="E26" s="69" t="s">
        <v>61</v>
      </c>
      <c r="F26" s="122" t="s">
        <v>53</v>
      </c>
      <c r="G26" s="69" t="s">
        <v>61</v>
      </c>
      <c r="H26" s="122" t="s">
        <v>53</v>
      </c>
      <c r="I26" s="69" t="s">
        <v>61</v>
      </c>
      <c r="J26" s="122" t="s">
        <v>55</v>
      </c>
    </row>
    <row r="27" spans="1:10" ht="15.95" customHeight="1">
      <c r="A27" s="132"/>
      <c r="B27" s="30" t="s">
        <v>43</v>
      </c>
      <c r="C27" s="70" t="s">
        <v>29</v>
      </c>
      <c r="D27" s="129"/>
      <c r="E27" s="70" t="s">
        <v>29</v>
      </c>
      <c r="F27" s="129"/>
      <c r="G27" s="70" t="s">
        <v>29</v>
      </c>
      <c r="H27" s="129"/>
      <c r="I27" s="70" t="s">
        <v>29</v>
      </c>
      <c r="J27" s="129"/>
    </row>
    <row r="28" spans="1:10" ht="15.95" customHeight="1">
      <c r="A28" s="132"/>
      <c r="B28" s="30" t="s">
        <v>62</v>
      </c>
      <c r="C28" s="71" t="s">
        <v>30</v>
      </c>
      <c r="D28" s="129"/>
      <c r="E28" s="71" t="s">
        <v>30</v>
      </c>
      <c r="F28" s="129"/>
      <c r="G28" s="71" t="s">
        <v>30</v>
      </c>
      <c r="H28" s="129"/>
      <c r="I28" s="71" t="s">
        <v>30</v>
      </c>
      <c r="J28" s="129"/>
    </row>
    <row r="29" spans="1:10" ht="15.95" customHeight="1">
      <c r="A29" s="132"/>
      <c r="B29" s="30" t="s">
        <v>45</v>
      </c>
      <c r="C29" s="72" t="s">
        <v>51</v>
      </c>
      <c r="D29" s="129"/>
      <c r="E29" s="72" t="s">
        <v>51</v>
      </c>
      <c r="F29" s="129"/>
      <c r="G29" s="72" t="s">
        <v>51</v>
      </c>
      <c r="H29" s="129"/>
      <c r="I29" s="72" t="s">
        <v>51</v>
      </c>
      <c r="J29" s="129"/>
    </row>
    <row r="30" spans="1:10" ht="15.95" customHeight="1">
      <c r="A30" s="132"/>
      <c r="B30" s="30" t="s">
        <v>28</v>
      </c>
      <c r="C30" s="70" t="s">
        <v>44</v>
      </c>
      <c r="D30" s="129"/>
      <c r="E30" s="70" t="s">
        <v>44</v>
      </c>
      <c r="F30" s="129"/>
      <c r="G30" s="70" t="s">
        <v>44</v>
      </c>
      <c r="H30" s="129"/>
      <c r="I30" s="70" t="s">
        <v>44</v>
      </c>
      <c r="J30" s="129"/>
    </row>
    <row r="31" spans="1:10" ht="15.95" customHeight="1">
      <c r="A31" s="132"/>
      <c r="B31" s="31" t="s">
        <v>46</v>
      </c>
      <c r="C31" s="70" t="s">
        <v>16</v>
      </c>
      <c r="D31" s="129"/>
      <c r="E31" s="70" t="s">
        <v>16</v>
      </c>
      <c r="F31" s="129"/>
      <c r="G31" s="70" t="s">
        <v>16</v>
      </c>
      <c r="H31" s="129"/>
      <c r="I31" s="70" t="s">
        <v>16</v>
      </c>
      <c r="J31" s="129"/>
    </row>
    <row r="32" spans="1:10" ht="15.95" customHeight="1" thickBot="1">
      <c r="A32" s="132"/>
      <c r="B32" s="23" t="s">
        <v>48</v>
      </c>
      <c r="C32" s="73" t="s">
        <v>50</v>
      </c>
      <c r="D32" s="129"/>
      <c r="E32" s="63" t="s">
        <v>50</v>
      </c>
      <c r="F32" s="130"/>
      <c r="G32" s="63" t="s">
        <v>50</v>
      </c>
      <c r="H32" s="130"/>
      <c r="I32" s="63" t="s">
        <v>50</v>
      </c>
      <c r="J32" s="130"/>
    </row>
    <row r="33" spans="1:10" ht="15.95" customHeight="1" thickBot="1">
      <c r="A33" s="133"/>
      <c r="B33" s="24" t="s">
        <v>26</v>
      </c>
      <c r="C33" s="127" t="s">
        <v>54</v>
      </c>
      <c r="D33" s="128"/>
      <c r="E33" s="127" t="s">
        <v>54</v>
      </c>
      <c r="F33" s="128"/>
      <c r="G33" s="127" t="s">
        <v>54</v>
      </c>
      <c r="H33" s="128"/>
      <c r="I33" s="127" t="s">
        <v>54</v>
      </c>
      <c r="J33" s="128"/>
    </row>
    <row r="34" spans="1:10" ht="15.95" customHeight="1" thickBot="1">
      <c r="A34" s="1"/>
      <c r="B34" s="25"/>
      <c r="C34" s="25"/>
      <c r="D34" s="6"/>
      <c r="E34" s="5"/>
      <c r="F34" s="5"/>
      <c r="G34" s="5"/>
      <c r="H34" s="5"/>
      <c r="I34" s="5"/>
      <c r="J34" s="5"/>
    </row>
    <row r="35" spans="1:10" ht="15.95" customHeight="1">
      <c r="A35" s="131" t="s">
        <v>20</v>
      </c>
      <c r="B35" s="137" t="s">
        <v>21</v>
      </c>
      <c r="C35" s="138"/>
      <c r="D35" s="138"/>
      <c r="E35" s="138"/>
      <c r="F35" s="138"/>
      <c r="G35" s="138"/>
      <c r="H35" s="138"/>
      <c r="I35" s="138"/>
      <c r="J35" s="139"/>
    </row>
    <row r="36" spans="1:10" ht="15.95" customHeight="1">
      <c r="A36" s="132"/>
      <c r="B36" s="140"/>
      <c r="C36" s="141"/>
      <c r="D36" s="141"/>
      <c r="E36" s="141"/>
      <c r="F36" s="141"/>
      <c r="G36" s="141"/>
      <c r="H36" s="141"/>
      <c r="I36" s="141"/>
      <c r="J36" s="142"/>
    </row>
    <row r="37" spans="1:10" ht="15.95" customHeight="1">
      <c r="A37" s="132"/>
      <c r="B37" s="140"/>
      <c r="C37" s="141"/>
      <c r="D37" s="141"/>
      <c r="E37" s="141"/>
      <c r="F37" s="141"/>
      <c r="G37" s="141"/>
      <c r="H37" s="141"/>
      <c r="I37" s="141"/>
      <c r="J37" s="142"/>
    </row>
    <row r="38" spans="1:10" ht="15.95" customHeight="1">
      <c r="A38" s="132"/>
      <c r="B38" s="140"/>
      <c r="C38" s="141"/>
      <c r="D38" s="141"/>
      <c r="E38" s="141"/>
      <c r="F38" s="141"/>
      <c r="G38" s="141"/>
      <c r="H38" s="141"/>
      <c r="I38" s="141"/>
      <c r="J38" s="142"/>
    </row>
    <row r="39" spans="1:10" ht="15.95" customHeight="1">
      <c r="A39" s="132"/>
      <c r="B39" s="140"/>
      <c r="C39" s="141"/>
      <c r="D39" s="141"/>
      <c r="E39" s="141"/>
      <c r="F39" s="141"/>
      <c r="G39" s="141"/>
      <c r="H39" s="141"/>
      <c r="I39" s="141"/>
      <c r="J39" s="142"/>
    </row>
    <row r="40" spans="1:10" ht="15.95" customHeight="1" thickBot="1">
      <c r="A40" s="133"/>
      <c r="B40" s="143"/>
      <c r="C40" s="144"/>
      <c r="D40" s="144"/>
      <c r="E40" s="144"/>
      <c r="F40" s="144"/>
      <c r="G40" s="144"/>
      <c r="H40" s="144"/>
      <c r="I40" s="144"/>
      <c r="J40" s="145"/>
    </row>
    <row r="41" spans="1:10" ht="15.95" customHeight="1" thickBot="1">
      <c r="A41" s="2"/>
      <c r="B41" s="3"/>
      <c r="C41" s="3"/>
      <c r="D41" s="3"/>
      <c r="E41" s="3"/>
      <c r="F41" s="3"/>
      <c r="G41" s="3"/>
      <c r="H41" s="3"/>
      <c r="I41" s="3"/>
      <c r="J41" s="3"/>
    </row>
    <row r="42" spans="1:10" ht="15.95" customHeight="1">
      <c r="A42" s="131" t="s">
        <v>31</v>
      </c>
      <c r="B42" s="134" t="s">
        <v>4</v>
      </c>
      <c r="C42" s="20" t="s">
        <v>16</v>
      </c>
      <c r="D42" s="11">
        <v>20</v>
      </c>
      <c r="E42" s="20" t="s">
        <v>16</v>
      </c>
      <c r="F42" s="11">
        <v>20</v>
      </c>
      <c r="G42" s="20" t="s">
        <v>16</v>
      </c>
      <c r="H42" s="11">
        <v>20</v>
      </c>
      <c r="I42" s="20" t="s">
        <v>16</v>
      </c>
      <c r="J42" s="11">
        <v>20</v>
      </c>
    </row>
    <row r="43" spans="1:10" ht="15.95" customHeight="1">
      <c r="A43" s="132"/>
      <c r="B43" s="135"/>
      <c r="C43" s="32">
        <v>8</v>
      </c>
      <c r="D43" s="13">
        <f>(D49/0.85*0.25)</f>
        <v>32.797029702970292</v>
      </c>
      <c r="E43" s="32">
        <v>8</v>
      </c>
      <c r="F43" s="13">
        <f>D43</f>
        <v>32.797029702970292</v>
      </c>
      <c r="G43" s="32">
        <v>8</v>
      </c>
      <c r="H43" s="13">
        <f>D43</f>
        <v>32.797029702970292</v>
      </c>
      <c r="I43" s="32">
        <v>8</v>
      </c>
      <c r="J43" s="13">
        <f>D43</f>
        <v>32.797029702970292</v>
      </c>
    </row>
    <row r="44" spans="1:10" ht="15.95" customHeight="1">
      <c r="A44" s="132"/>
      <c r="B44" s="135"/>
      <c r="C44" s="33">
        <v>5</v>
      </c>
      <c r="D44" s="13">
        <f>(D49/0.85*0.4)</f>
        <v>52.475247524752469</v>
      </c>
      <c r="E44" s="33">
        <v>5</v>
      </c>
      <c r="F44" s="13">
        <f>(F49/0.9*0.4)</f>
        <v>52.475247524752469</v>
      </c>
      <c r="G44" s="33">
        <v>5</v>
      </c>
      <c r="H44" s="13">
        <f>(D49/0.85*0.4)</f>
        <v>52.475247524752469</v>
      </c>
      <c r="I44" s="26" t="s">
        <v>1</v>
      </c>
      <c r="J44" s="27" t="s">
        <v>1</v>
      </c>
    </row>
    <row r="45" spans="1:10" ht="15.95" customHeight="1">
      <c r="A45" s="132"/>
      <c r="B45" s="135"/>
      <c r="C45" s="33">
        <v>5</v>
      </c>
      <c r="D45" s="13">
        <f>(D49/0.85*0.475)</f>
        <v>62.314356435643553</v>
      </c>
      <c r="E45" s="33">
        <v>5</v>
      </c>
      <c r="F45" s="13">
        <f>(F49/0.9*0.5)</f>
        <v>65.594059405940584</v>
      </c>
      <c r="G45" s="33">
        <v>5</v>
      </c>
      <c r="H45" s="13">
        <f>(D49/0.85*0.55)</f>
        <v>72.153465346534645</v>
      </c>
      <c r="I45" s="26" t="s">
        <v>1</v>
      </c>
      <c r="J45" s="27" t="s">
        <v>1</v>
      </c>
    </row>
    <row r="46" spans="1:10" ht="15.95" customHeight="1" thickBot="1">
      <c r="A46" s="132"/>
      <c r="B46" s="135"/>
      <c r="C46" s="34">
        <v>3</v>
      </c>
      <c r="D46" s="35">
        <f>(D49/0.85*0.55)</f>
        <v>72.153465346534645</v>
      </c>
      <c r="E46" s="34">
        <v>3</v>
      </c>
      <c r="F46" s="16">
        <f>(F49/0.9*0.6)</f>
        <v>78.712871287128692</v>
      </c>
      <c r="G46" s="34">
        <v>3</v>
      </c>
      <c r="H46" s="16">
        <f>(D49/0.85*0.65)</f>
        <v>85.272277227722768</v>
      </c>
      <c r="I46" s="36" t="s">
        <v>1</v>
      </c>
      <c r="J46" s="37" t="s">
        <v>1</v>
      </c>
    </row>
    <row r="47" spans="1:10" ht="15.95" customHeight="1">
      <c r="A47" s="132"/>
      <c r="B47" s="135"/>
      <c r="C47" s="48">
        <v>5</v>
      </c>
      <c r="D47" s="49">
        <f>(D49/0.85*0.65)</f>
        <v>85.272277227722768</v>
      </c>
      <c r="E47" s="48">
        <v>3</v>
      </c>
      <c r="F47" s="49">
        <f>(D49/0.85*0.7)</f>
        <v>91.831683168316815</v>
      </c>
      <c r="G47" s="48">
        <v>5</v>
      </c>
      <c r="H47" s="49">
        <f>(D49/0.85*0.75)</f>
        <v>98.391089108910876</v>
      </c>
      <c r="I47" s="58">
        <v>5</v>
      </c>
      <c r="J47" s="49">
        <f>(D49/0.85*0.4)</f>
        <v>52.475247524752469</v>
      </c>
    </row>
    <row r="48" spans="1:10" ht="15.95" customHeight="1">
      <c r="A48" s="132"/>
      <c r="B48" s="135"/>
      <c r="C48" s="50">
        <v>5</v>
      </c>
      <c r="D48" s="51">
        <f>(D49/0.85*0.75)</f>
        <v>98.391089108910876</v>
      </c>
      <c r="E48" s="50">
        <v>3</v>
      </c>
      <c r="F48" s="51">
        <f>(D49/0.85*0.8)</f>
        <v>104.95049504950494</v>
      </c>
      <c r="G48" s="50">
        <v>3</v>
      </c>
      <c r="H48" s="51">
        <f>(D49/0.85*0.85)</f>
        <v>111.50990099009898</v>
      </c>
      <c r="I48" s="59">
        <v>5</v>
      </c>
      <c r="J48" s="51">
        <f>(D49/0.85*0.5)</f>
        <v>65.594059405940584</v>
      </c>
    </row>
    <row r="49" spans="1:10" ht="15.95" customHeight="1" thickBot="1">
      <c r="A49" s="132"/>
      <c r="B49" s="136"/>
      <c r="C49" s="55" t="s">
        <v>13</v>
      </c>
      <c r="D49" s="56">
        <f>('1. ciklus'!E4*1.166*0.85)</f>
        <v>111.50990099009898</v>
      </c>
      <c r="E49" s="55" t="s">
        <v>14</v>
      </c>
      <c r="F49" s="56">
        <f>(D49/0.85*0.9)</f>
        <v>118.06930693069306</v>
      </c>
      <c r="G49" s="55" t="s">
        <v>15</v>
      </c>
      <c r="H49" s="56">
        <f>(D49/0.85*0.95)</f>
        <v>124.62871287128711</v>
      </c>
      <c r="I49" s="60">
        <v>5</v>
      </c>
      <c r="J49" s="56">
        <f>(D49/0.85*0.6)</f>
        <v>78.712871287128692</v>
      </c>
    </row>
    <row r="50" spans="1:10" ht="15.95" customHeight="1">
      <c r="A50" s="146"/>
      <c r="B50" s="38" t="s">
        <v>58</v>
      </c>
      <c r="C50" s="66" t="s">
        <v>32</v>
      </c>
      <c r="D50" s="122" t="s">
        <v>53</v>
      </c>
      <c r="E50" s="66" t="s">
        <v>32</v>
      </c>
      <c r="F50" s="122" t="s">
        <v>53</v>
      </c>
      <c r="G50" s="66" t="s">
        <v>32</v>
      </c>
      <c r="H50" s="122" t="s">
        <v>53</v>
      </c>
      <c r="I50" s="66" t="s">
        <v>32</v>
      </c>
      <c r="J50" s="122" t="s">
        <v>55</v>
      </c>
    </row>
    <row r="51" spans="1:10" ht="15.95" customHeight="1">
      <c r="A51" s="146"/>
      <c r="B51" s="39" t="s">
        <v>57</v>
      </c>
      <c r="C51" s="67" t="s">
        <v>29</v>
      </c>
      <c r="D51" s="123"/>
      <c r="E51" s="67" t="s">
        <v>29</v>
      </c>
      <c r="F51" s="123"/>
      <c r="G51" s="67" t="s">
        <v>29</v>
      </c>
      <c r="H51" s="123"/>
      <c r="I51" s="67" t="s">
        <v>29</v>
      </c>
      <c r="J51" s="123"/>
    </row>
    <row r="52" spans="1:10" ht="15.95" customHeight="1">
      <c r="A52" s="146"/>
      <c r="B52" s="39" t="s">
        <v>33</v>
      </c>
      <c r="C52" s="67" t="s">
        <v>30</v>
      </c>
      <c r="D52" s="123"/>
      <c r="E52" s="67" t="s">
        <v>30</v>
      </c>
      <c r="F52" s="123"/>
      <c r="G52" s="67" t="s">
        <v>30</v>
      </c>
      <c r="H52" s="123"/>
      <c r="I52" s="67" t="s">
        <v>30</v>
      </c>
      <c r="J52" s="123"/>
    </row>
    <row r="53" spans="1:10" ht="15.95" customHeight="1">
      <c r="A53" s="146"/>
      <c r="B53" s="39" t="s">
        <v>34</v>
      </c>
      <c r="C53" s="67" t="s">
        <v>35</v>
      </c>
      <c r="D53" s="123"/>
      <c r="E53" s="67" t="s">
        <v>35</v>
      </c>
      <c r="F53" s="123"/>
      <c r="G53" s="67" t="s">
        <v>35</v>
      </c>
      <c r="H53" s="123"/>
      <c r="I53" s="67" t="s">
        <v>35</v>
      </c>
      <c r="J53" s="123"/>
    </row>
    <row r="54" spans="1:10" ht="15.95" customHeight="1" thickBot="1">
      <c r="A54" s="146"/>
      <c r="B54" s="40" t="s">
        <v>56</v>
      </c>
      <c r="C54" s="68" t="s">
        <v>27</v>
      </c>
      <c r="D54" s="123"/>
      <c r="E54" s="68" t="s">
        <v>27</v>
      </c>
      <c r="F54" s="123"/>
      <c r="G54" s="68" t="s">
        <v>27</v>
      </c>
      <c r="H54" s="123"/>
      <c r="I54" s="68" t="s">
        <v>27</v>
      </c>
      <c r="J54" s="123"/>
    </row>
    <row r="55" spans="1:10" ht="15.95" customHeight="1" thickBot="1">
      <c r="A55" s="133"/>
      <c r="B55" s="24" t="s">
        <v>26</v>
      </c>
      <c r="C55" s="127" t="s">
        <v>54</v>
      </c>
      <c r="D55" s="128"/>
      <c r="E55" s="127" t="s">
        <v>54</v>
      </c>
      <c r="F55" s="128"/>
      <c r="G55" s="127" t="s">
        <v>54</v>
      </c>
      <c r="H55" s="128"/>
      <c r="I55" s="127" t="s">
        <v>54</v>
      </c>
      <c r="J55" s="128"/>
    </row>
    <row r="56" spans="1:10" ht="15.95" customHeight="1" thickBot="1">
      <c r="A56" s="1"/>
      <c r="B56" s="25"/>
      <c r="C56" s="5"/>
      <c r="D56" s="6"/>
      <c r="E56" s="5"/>
      <c r="F56" s="5"/>
      <c r="G56" s="5"/>
      <c r="H56" s="5"/>
      <c r="I56" s="5"/>
      <c r="J56" s="5"/>
    </row>
    <row r="57" spans="1:10" ht="15.95" customHeight="1">
      <c r="A57" s="131" t="s">
        <v>40</v>
      </c>
      <c r="B57" s="134" t="s">
        <v>5</v>
      </c>
      <c r="C57" s="62" t="s">
        <v>16</v>
      </c>
      <c r="D57" s="111">
        <v>20</v>
      </c>
      <c r="E57" s="62" t="s">
        <v>16</v>
      </c>
      <c r="F57" s="111">
        <v>20</v>
      </c>
      <c r="G57" s="62" t="s">
        <v>16</v>
      </c>
      <c r="H57" s="111">
        <v>20</v>
      </c>
      <c r="I57" s="62" t="s">
        <v>16</v>
      </c>
      <c r="J57" s="111">
        <v>20</v>
      </c>
    </row>
    <row r="58" spans="1:10" ht="15.95" customHeight="1">
      <c r="A58" s="132"/>
      <c r="B58" s="135"/>
      <c r="C58" s="63" t="s">
        <v>17</v>
      </c>
      <c r="D58" s="103">
        <f>(D64/0.85*0.3)</f>
        <v>39.356435643564346</v>
      </c>
      <c r="E58" s="63" t="s">
        <v>17</v>
      </c>
      <c r="F58" s="103">
        <f>D58</f>
        <v>39.356435643564346</v>
      </c>
      <c r="G58" s="63" t="s">
        <v>17</v>
      </c>
      <c r="H58" s="103">
        <f>D58</f>
        <v>39.356435643564346</v>
      </c>
      <c r="I58" s="63" t="s">
        <v>17</v>
      </c>
      <c r="J58" s="103">
        <f>D58</f>
        <v>39.356435643564346</v>
      </c>
    </row>
    <row r="59" spans="1:10" ht="15.95" customHeight="1">
      <c r="A59" s="132"/>
      <c r="B59" s="135"/>
      <c r="C59" s="104">
        <v>5</v>
      </c>
      <c r="D59" s="103">
        <f>(D64/0.85*0.4)</f>
        <v>52.475247524752469</v>
      </c>
      <c r="E59" s="104">
        <v>5</v>
      </c>
      <c r="F59" s="103">
        <f>(F64/0.9*0.4)</f>
        <v>52.475247524752469</v>
      </c>
      <c r="G59" s="104">
        <v>5</v>
      </c>
      <c r="H59" s="103">
        <f>(D64/0.85*0.4)</f>
        <v>52.475247524752469</v>
      </c>
      <c r="I59" s="104" t="s">
        <v>1</v>
      </c>
      <c r="J59" s="105" t="s">
        <v>1</v>
      </c>
    </row>
    <row r="60" spans="1:10" ht="15.95" customHeight="1">
      <c r="A60" s="132"/>
      <c r="B60" s="135"/>
      <c r="C60" s="104">
        <v>5</v>
      </c>
      <c r="D60" s="103">
        <f>(D64/0.85*0.475)</f>
        <v>62.314356435643553</v>
      </c>
      <c r="E60" s="104">
        <v>5</v>
      </c>
      <c r="F60" s="103">
        <f>(F64/0.9*0.5)</f>
        <v>65.594059405940584</v>
      </c>
      <c r="G60" s="104">
        <v>5</v>
      </c>
      <c r="H60" s="103">
        <f>(D64/0.85*0.55)</f>
        <v>72.153465346534645</v>
      </c>
      <c r="I60" s="104" t="s">
        <v>1</v>
      </c>
      <c r="J60" s="105" t="s">
        <v>1</v>
      </c>
    </row>
    <row r="61" spans="1:10" ht="15.95" customHeight="1" thickBot="1">
      <c r="A61" s="132"/>
      <c r="B61" s="135"/>
      <c r="C61" s="109">
        <v>3</v>
      </c>
      <c r="D61" s="108">
        <f>(D64/0.85*0.55)</f>
        <v>72.153465346534645</v>
      </c>
      <c r="E61" s="109">
        <v>3</v>
      </c>
      <c r="F61" s="108">
        <f>(F64/0.9*0.6)</f>
        <v>78.712871287128692</v>
      </c>
      <c r="G61" s="109">
        <v>3</v>
      </c>
      <c r="H61" s="108">
        <f>(D64/0.85*0.65)</f>
        <v>85.272277227722768</v>
      </c>
      <c r="I61" s="109" t="s">
        <v>1</v>
      </c>
      <c r="J61" s="110" t="s">
        <v>1</v>
      </c>
    </row>
    <row r="62" spans="1:10" ht="15.95" customHeight="1">
      <c r="A62" s="132"/>
      <c r="B62" s="135"/>
      <c r="C62" s="48">
        <v>5</v>
      </c>
      <c r="D62" s="49">
        <f>(D64/0.85*0.65)</f>
        <v>85.272277227722768</v>
      </c>
      <c r="E62" s="48">
        <v>3</v>
      </c>
      <c r="F62" s="49">
        <f>(D64/0.85*0.7)</f>
        <v>91.831683168316815</v>
      </c>
      <c r="G62" s="48">
        <v>5</v>
      </c>
      <c r="H62" s="49">
        <f>(D64/0.85*0.75)</f>
        <v>98.391089108910876</v>
      </c>
      <c r="I62" s="58">
        <v>5</v>
      </c>
      <c r="J62" s="49">
        <f>(D64/0.85*0.4)</f>
        <v>52.475247524752469</v>
      </c>
    </row>
    <row r="63" spans="1:10" ht="15.95" customHeight="1">
      <c r="A63" s="132"/>
      <c r="B63" s="135"/>
      <c r="C63" s="50">
        <v>5</v>
      </c>
      <c r="D63" s="51">
        <f>(D64/0.85*0.75)</f>
        <v>98.391089108910876</v>
      </c>
      <c r="E63" s="50">
        <v>3</v>
      </c>
      <c r="F63" s="51">
        <f>(D64/0.85*0.8)</f>
        <v>104.95049504950494</v>
      </c>
      <c r="G63" s="50">
        <v>3</v>
      </c>
      <c r="H63" s="51">
        <f>(D64/0.85*0.85)</f>
        <v>111.50990099009898</v>
      </c>
      <c r="I63" s="59">
        <v>5</v>
      </c>
      <c r="J63" s="51">
        <f>(D64/0.85*0.5)</f>
        <v>65.594059405940584</v>
      </c>
    </row>
    <row r="64" spans="1:10" ht="15.95" customHeight="1" thickBot="1">
      <c r="A64" s="132"/>
      <c r="B64" s="136"/>
      <c r="C64" s="52" t="s">
        <v>13</v>
      </c>
      <c r="D64" s="53">
        <f>('1. ciklus'!E5*1.166*0.85)</f>
        <v>111.50990099009898</v>
      </c>
      <c r="E64" s="52" t="s">
        <v>14</v>
      </c>
      <c r="F64" s="53">
        <f>(D64/0.85*0.9)</f>
        <v>118.06930693069306</v>
      </c>
      <c r="G64" s="52" t="s">
        <v>15</v>
      </c>
      <c r="H64" s="53">
        <f>(D64/0.85*0.95)</f>
        <v>124.62871287128711</v>
      </c>
      <c r="I64" s="61">
        <v>5</v>
      </c>
      <c r="J64" s="53">
        <f>(D64/0.85*0.6)</f>
        <v>78.712871287128692</v>
      </c>
    </row>
    <row r="65" spans="1:10" ht="15.95" customHeight="1">
      <c r="A65" s="132"/>
      <c r="B65" s="41" t="s">
        <v>37</v>
      </c>
      <c r="C65" s="62" t="s">
        <v>16</v>
      </c>
      <c r="D65" s="122" t="s">
        <v>53</v>
      </c>
      <c r="E65" s="62" t="s">
        <v>16</v>
      </c>
      <c r="F65" s="122" t="s">
        <v>53</v>
      </c>
      <c r="G65" s="62" t="s">
        <v>16</v>
      </c>
      <c r="H65" s="122" t="s">
        <v>53</v>
      </c>
      <c r="I65" s="62" t="s">
        <v>16</v>
      </c>
      <c r="J65" s="122" t="s">
        <v>55</v>
      </c>
    </row>
    <row r="66" spans="1:10" ht="15.95" customHeight="1">
      <c r="A66" s="132"/>
      <c r="B66" s="40" t="s">
        <v>38</v>
      </c>
      <c r="C66" s="63" t="s">
        <v>16</v>
      </c>
      <c r="D66" s="129"/>
      <c r="E66" s="63" t="s">
        <v>16</v>
      </c>
      <c r="F66" s="129"/>
      <c r="G66" s="63" t="s">
        <v>16</v>
      </c>
      <c r="H66" s="129"/>
      <c r="I66" s="63" t="s">
        <v>16</v>
      </c>
      <c r="J66" s="129"/>
    </row>
    <row r="67" spans="1:10" ht="15.95" customHeight="1">
      <c r="A67" s="132"/>
      <c r="B67" s="40" t="s">
        <v>39</v>
      </c>
      <c r="C67" s="64" t="s">
        <v>16</v>
      </c>
      <c r="D67" s="129"/>
      <c r="E67" s="64" t="s">
        <v>16</v>
      </c>
      <c r="F67" s="129"/>
      <c r="G67" s="64" t="s">
        <v>16</v>
      </c>
      <c r="H67" s="129"/>
      <c r="I67" s="64" t="s">
        <v>16</v>
      </c>
      <c r="J67" s="129"/>
    </row>
    <row r="68" spans="1:10" ht="15.95" customHeight="1">
      <c r="A68" s="132"/>
      <c r="B68" s="42" t="s">
        <v>36</v>
      </c>
      <c r="C68" s="63" t="s">
        <v>0</v>
      </c>
      <c r="D68" s="129"/>
      <c r="E68" s="63" t="s">
        <v>0</v>
      </c>
      <c r="F68" s="129"/>
      <c r="G68" s="63" t="s">
        <v>0</v>
      </c>
      <c r="H68" s="129"/>
      <c r="I68" s="63" t="s">
        <v>0</v>
      </c>
      <c r="J68" s="129"/>
    </row>
    <row r="69" spans="1:10" ht="15.95" customHeight="1">
      <c r="A69" s="132"/>
      <c r="B69" s="42" t="s">
        <v>59</v>
      </c>
      <c r="C69" s="63" t="s">
        <v>60</v>
      </c>
      <c r="D69" s="129"/>
      <c r="E69" s="63" t="s">
        <v>60</v>
      </c>
      <c r="F69" s="129"/>
      <c r="G69" s="63" t="s">
        <v>60</v>
      </c>
      <c r="H69" s="129"/>
      <c r="I69" s="63" t="s">
        <v>60</v>
      </c>
      <c r="J69" s="129"/>
    </row>
    <row r="70" spans="1:10" ht="15.95" customHeight="1" thickBot="1">
      <c r="A70" s="132"/>
      <c r="B70" s="43" t="s">
        <v>52</v>
      </c>
      <c r="C70" s="65" t="s">
        <v>42</v>
      </c>
      <c r="D70" s="129"/>
      <c r="E70" s="65" t="s">
        <v>42</v>
      </c>
      <c r="F70" s="129"/>
      <c r="G70" s="65" t="s">
        <v>42</v>
      </c>
      <c r="H70" s="129"/>
      <c r="I70" s="65" t="s">
        <v>42</v>
      </c>
      <c r="J70" s="130"/>
    </row>
    <row r="71" spans="1:10" ht="15.95" customHeight="1" thickBot="1">
      <c r="A71" s="133"/>
      <c r="B71" s="44" t="s">
        <v>26</v>
      </c>
      <c r="C71" s="127" t="s">
        <v>54</v>
      </c>
      <c r="D71" s="128"/>
      <c r="E71" s="127" t="s">
        <v>54</v>
      </c>
      <c r="F71" s="128"/>
      <c r="G71" s="127" t="s">
        <v>54</v>
      </c>
      <c r="H71" s="128"/>
      <c r="I71" s="127" t="s">
        <v>54</v>
      </c>
      <c r="J71" s="128"/>
    </row>
    <row r="72" spans="1:10" ht="15.95" customHeight="1" thickBot="1">
      <c r="A72" s="1"/>
      <c r="B72" s="25"/>
      <c r="C72" s="5"/>
      <c r="D72" s="6"/>
      <c r="E72" s="5"/>
      <c r="F72" s="6"/>
      <c r="G72" s="5"/>
      <c r="H72" s="6"/>
      <c r="I72" s="5"/>
      <c r="J72" s="6"/>
    </row>
    <row r="73" spans="1:10" ht="15.95" customHeight="1">
      <c r="A73" s="131" t="s">
        <v>41</v>
      </c>
      <c r="B73" s="137" t="s">
        <v>21</v>
      </c>
      <c r="C73" s="138"/>
      <c r="D73" s="138"/>
      <c r="E73" s="138"/>
      <c r="F73" s="138"/>
      <c r="G73" s="138"/>
      <c r="H73" s="138"/>
      <c r="I73" s="138"/>
      <c r="J73" s="139"/>
    </row>
    <row r="74" spans="1:10" ht="15.95" customHeight="1">
      <c r="A74" s="132"/>
      <c r="B74" s="140"/>
      <c r="C74" s="141"/>
      <c r="D74" s="141"/>
      <c r="E74" s="141"/>
      <c r="F74" s="141"/>
      <c r="G74" s="141"/>
      <c r="H74" s="141"/>
      <c r="I74" s="141"/>
      <c r="J74" s="142"/>
    </row>
    <row r="75" spans="1:10" ht="15.95" customHeight="1">
      <c r="A75" s="132"/>
      <c r="B75" s="140"/>
      <c r="C75" s="141"/>
      <c r="D75" s="141"/>
      <c r="E75" s="141"/>
      <c r="F75" s="141"/>
      <c r="G75" s="141"/>
      <c r="H75" s="141"/>
      <c r="I75" s="141"/>
      <c r="J75" s="142"/>
    </row>
    <row r="76" spans="1:10" ht="15.95" customHeight="1">
      <c r="A76" s="132"/>
      <c r="B76" s="140"/>
      <c r="C76" s="141"/>
      <c r="D76" s="141"/>
      <c r="E76" s="141"/>
      <c r="F76" s="141"/>
      <c r="G76" s="141"/>
      <c r="H76" s="141"/>
      <c r="I76" s="141"/>
      <c r="J76" s="142"/>
    </row>
    <row r="77" spans="1:10" ht="15.95" customHeight="1">
      <c r="A77" s="132"/>
      <c r="B77" s="140"/>
      <c r="C77" s="141"/>
      <c r="D77" s="141"/>
      <c r="E77" s="141"/>
      <c r="F77" s="141"/>
      <c r="G77" s="141"/>
      <c r="H77" s="141"/>
      <c r="I77" s="141"/>
      <c r="J77" s="142"/>
    </row>
    <row r="78" spans="1:10" ht="15.95" customHeight="1">
      <c r="A78" s="132"/>
      <c r="B78" s="140"/>
      <c r="C78" s="141"/>
      <c r="D78" s="141"/>
      <c r="E78" s="141"/>
      <c r="F78" s="141"/>
      <c r="G78" s="141"/>
      <c r="H78" s="141"/>
      <c r="I78" s="141"/>
      <c r="J78" s="142"/>
    </row>
    <row r="79" spans="1:10" ht="15.95" customHeight="1">
      <c r="A79" s="132"/>
      <c r="B79" s="140"/>
      <c r="C79" s="141"/>
      <c r="D79" s="141"/>
      <c r="E79" s="141"/>
      <c r="F79" s="141"/>
      <c r="G79" s="141"/>
      <c r="H79" s="141"/>
      <c r="I79" s="141"/>
      <c r="J79" s="142"/>
    </row>
    <row r="80" spans="1:10" ht="15.95" customHeight="1" thickBot="1">
      <c r="A80" s="133"/>
      <c r="B80" s="143"/>
      <c r="C80" s="144"/>
      <c r="D80" s="144"/>
      <c r="E80" s="144"/>
      <c r="F80" s="144"/>
      <c r="G80" s="144"/>
      <c r="H80" s="144"/>
      <c r="I80" s="144"/>
      <c r="J80" s="145"/>
    </row>
    <row r="83" spans="3:9" ht="15.95" customHeight="1">
      <c r="C83" s="45"/>
      <c r="D83" s="45"/>
      <c r="E83" s="45"/>
      <c r="F83" s="45"/>
      <c r="G83" s="45"/>
      <c r="H83" s="45"/>
      <c r="I83" s="45"/>
    </row>
    <row r="84" spans="3:9" ht="15.95" customHeight="1">
      <c r="C84" s="45"/>
      <c r="D84" s="45"/>
      <c r="E84" s="45"/>
      <c r="F84" s="45"/>
      <c r="G84" s="45"/>
      <c r="H84" s="45"/>
      <c r="I84" s="45"/>
    </row>
  </sheetData>
  <mergeCells count="50">
    <mergeCell ref="F65:F70"/>
    <mergeCell ref="H65:H70"/>
    <mergeCell ref="E71:F71"/>
    <mergeCell ref="G71:H71"/>
    <mergeCell ref="A1:A2"/>
    <mergeCell ref="C33:D33"/>
    <mergeCell ref="D26:D32"/>
    <mergeCell ref="C16:D16"/>
    <mergeCell ref="A18:A33"/>
    <mergeCell ref="A3:A16"/>
    <mergeCell ref="B3:B10"/>
    <mergeCell ref="D11:D15"/>
    <mergeCell ref="E16:F16"/>
    <mergeCell ref="H11:H15"/>
    <mergeCell ref="A73:A80"/>
    <mergeCell ref="A35:A40"/>
    <mergeCell ref="B42:B49"/>
    <mergeCell ref="B57:B64"/>
    <mergeCell ref="B73:J80"/>
    <mergeCell ref="C55:D55"/>
    <mergeCell ref="E55:F55"/>
    <mergeCell ref="G55:H55"/>
    <mergeCell ref="I55:J55"/>
    <mergeCell ref="D50:D54"/>
    <mergeCell ref="A42:A55"/>
    <mergeCell ref="C71:D71"/>
    <mergeCell ref="I71:J71"/>
    <mergeCell ref="J65:J70"/>
    <mergeCell ref="A57:A71"/>
    <mergeCell ref="D65:D70"/>
    <mergeCell ref="J50:J54"/>
    <mergeCell ref="F26:F32"/>
    <mergeCell ref="H26:H32"/>
    <mergeCell ref="J26:J32"/>
    <mergeCell ref="F50:F54"/>
    <mergeCell ref="H50:H54"/>
    <mergeCell ref="I1:J1"/>
    <mergeCell ref="B35:J40"/>
    <mergeCell ref="B18:B25"/>
    <mergeCell ref="J11:J15"/>
    <mergeCell ref="I16:J16"/>
    <mergeCell ref="E33:F33"/>
    <mergeCell ref="G16:H16"/>
    <mergeCell ref="G33:H33"/>
    <mergeCell ref="I33:J33"/>
    <mergeCell ref="E1:F1"/>
    <mergeCell ref="G1:H1"/>
    <mergeCell ref="C1:D1"/>
    <mergeCell ref="F11:F15"/>
    <mergeCell ref="B1:B2"/>
  </mergeCells>
  <phoneticPr fontId="1" type="noConversion"/>
  <printOptions verticalCentered="1"/>
  <pageMargins left="0.5" right="0.5" top="0.5" bottom="0.5" header="0.3" footer="0.3"/>
  <pageSetup scale="97" orientation="portrait" horizontalDpi="4294967292" verticalDpi="4294967292" r:id="rId1"/>
  <headerFooter alignWithMargins="0">
    <oddFooter>&amp;L&amp;"Calibri,Regular"&amp;C000000&amp;F&amp;R&amp;"Calibri,Regular"&amp;C000000&amp;A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9</vt:i4>
      </vt:variant>
    </vt:vector>
  </HeadingPairs>
  <TitlesOfParts>
    <vt:vector size="18" baseType="lpstr">
      <vt:lpstr>1. ciklus</vt:lpstr>
      <vt:lpstr>2. ciklus</vt:lpstr>
      <vt:lpstr>3. ciklus</vt:lpstr>
      <vt:lpstr>4. ciklus</vt:lpstr>
      <vt:lpstr>5. ciklus</vt:lpstr>
      <vt:lpstr>6. ciklus</vt:lpstr>
      <vt:lpstr>7. ciklus</vt:lpstr>
      <vt:lpstr>8. ciklus</vt:lpstr>
      <vt:lpstr>9. ciklus</vt:lpstr>
      <vt:lpstr>'1. ciklus'!Nyomtatási_terület</vt:lpstr>
      <vt:lpstr>'2. ciklus'!Nyomtatási_terület</vt:lpstr>
      <vt:lpstr>'3. ciklus'!Nyomtatási_terület</vt:lpstr>
      <vt:lpstr>'4. ciklus'!Nyomtatási_terület</vt:lpstr>
      <vt:lpstr>'5. ciklus'!Nyomtatási_terület</vt:lpstr>
      <vt:lpstr>'6. ciklus'!Nyomtatási_terület</vt:lpstr>
      <vt:lpstr>'7. ciklus'!Nyomtatási_terület</vt:lpstr>
      <vt:lpstr>'8. ciklus'!Nyomtatási_terület</vt:lpstr>
      <vt:lpstr>'9. ciklus'!Nyomtatási_terület</vt:lpstr>
    </vt:vector>
  </TitlesOfParts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2012-08-25T06:08:26Z</cp:lastPrinted>
  <dcterms:created xsi:type="dcterms:W3CDTF">2009-09-16T18:06:06Z</dcterms:created>
  <dcterms:modified xsi:type="dcterms:W3CDTF">2017-11-22T15:16:44Z</dcterms:modified>
  <cp:category/>
</cp:coreProperties>
</file>