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205" tabRatio="402"/>
  </bookViews>
  <sheets>
    <sheet name="Block5x5" sheetId="4" r:id="rId1"/>
  </sheets>
  <calcPr calcId="125725"/>
</workbook>
</file>

<file path=xl/calcChain.xml><?xml version="1.0" encoding="utf-8"?>
<calcChain xmlns="http://schemas.openxmlformats.org/spreadsheetml/2006/main">
  <c r="T46" i="4"/>
  <c r="S46"/>
  <c r="R46"/>
  <c r="Q46"/>
  <c r="G51"/>
  <c r="F51"/>
  <c r="D51"/>
  <c r="E51"/>
  <c r="T72"/>
  <c r="S72"/>
  <c r="R72"/>
  <c r="Q72"/>
  <c r="G72"/>
  <c r="F72"/>
  <c r="D72"/>
  <c r="E72"/>
  <c r="E3"/>
  <c r="F3"/>
  <c r="F24"/>
  <c r="G24"/>
  <c r="S69"/>
  <c r="T69"/>
  <c r="F69"/>
  <c r="G69"/>
  <c r="L69"/>
  <c r="R69"/>
  <c r="Q69"/>
  <c r="D69"/>
  <c r="E69"/>
  <c r="E6"/>
  <c r="F6"/>
  <c r="F30"/>
  <c r="G30"/>
  <c r="T71"/>
  <c r="T70"/>
  <c r="S71"/>
  <c r="S70"/>
  <c r="L72"/>
  <c r="R71"/>
  <c r="R70"/>
  <c r="Q71"/>
  <c r="Q70"/>
  <c r="L71"/>
  <c r="L70"/>
  <c r="D71"/>
  <c r="E71"/>
  <c r="F71"/>
  <c r="G71"/>
  <c r="G70"/>
  <c r="F70"/>
  <c r="E70"/>
  <c r="D70"/>
  <c r="T68"/>
  <c r="T67"/>
  <c r="T66"/>
  <c r="T65"/>
  <c r="T64"/>
  <c r="S68"/>
  <c r="S67"/>
  <c r="S66"/>
  <c r="S65"/>
  <c r="S64"/>
  <c r="R68"/>
  <c r="R67"/>
  <c r="R66"/>
  <c r="R65"/>
  <c r="R64"/>
  <c r="Q68"/>
  <c r="Q67"/>
  <c r="Q66"/>
  <c r="Q65"/>
  <c r="Q64"/>
  <c r="L68"/>
  <c r="L67"/>
  <c r="L66"/>
  <c r="L65"/>
  <c r="L64"/>
  <c r="G68"/>
  <c r="G67"/>
  <c r="G66"/>
  <c r="G65"/>
  <c r="G64"/>
  <c r="F68"/>
  <c r="F67"/>
  <c r="F66"/>
  <c r="F65"/>
  <c r="F64"/>
  <c r="E68"/>
  <c r="E67"/>
  <c r="E66"/>
  <c r="E65"/>
  <c r="E64"/>
  <c r="D68"/>
  <c r="D67"/>
  <c r="D66"/>
  <c r="D65"/>
  <c r="D64"/>
  <c r="E2"/>
  <c r="F2" s="1"/>
  <c r="E5"/>
  <c r="F5"/>
  <c r="F46"/>
  <c r="G46"/>
  <c r="T45"/>
  <c r="T44"/>
  <c r="T43"/>
  <c r="T42"/>
  <c r="T41"/>
  <c r="S45"/>
  <c r="S44"/>
  <c r="S43"/>
  <c r="S42"/>
  <c r="S41"/>
  <c r="L46"/>
  <c r="R45"/>
  <c r="R44"/>
  <c r="R43"/>
  <c r="R42"/>
  <c r="R41"/>
  <c r="Q45"/>
  <c r="Q44"/>
  <c r="Q43"/>
  <c r="Q42"/>
  <c r="Q41"/>
  <c r="L44"/>
  <c r="L43"/>
  <c r="L42"/>
  <c r="L41"/>
  <c r="G44"/>
  <c r="F44"/>
  <c r="D46"/>
  <c r="E46"/>
  <c r="E44"/>
  <c r="D44"/>
  <c r="G43"/>
  <c r="F43"/>
  <c r="E43"/>
  <c r="D43"/>
  <c r="G42"/>
  <c r="F42"/>
  <c r="E42"/>
  <c r="D42"/>
  <c r="G41"/>
  <c r="F41"/>
  <c r="E41"/>
  <c r="D41"/>
  <c r="L45"/>
  <c r="G45"/>
  <c r="F45"/>
  <c r="E45"/>
  <c r="D45"/>
  <c r="E4"/>
  <c r="F4"/>
  <c r="L39"/>
  <c r="S39"/>
  <c r="T39"/>
  <c r="R39"/>
  <c r="G50"/>
  <c r="G49"/>
  <c r="G48"/>
  <c r="G47"/>
  <c r="F50"/>
  <c r="F49"/>
  <c r="F48"/>
  <c r="F47"/>
  <c r="E50"/>
  <c r="E49"/>
  <c r="E48"/>
  <c r="E47"/>
  <c r="D50"/>
  <c r="D49"/>
  <c r="D48"/>
  <c r="D47"/>
  <c r="Q39"/>
  <c r="T38"/>
  <c r="T37"/>
  <c r="T36"/>
  <c r="T35"/>
  <c r="T34"/>
  <c r="S38"/>
  <c r="S37"/>
  <c r="S36"/>
  <c r="S35"/>
  <c r="S34"/>
  <c r="R38"/>
  <c r="R37"/>
  <c r="R36"/>
  <c r="R35"/>
  <c r="R34"/>
  <c r="Q38"/>
  <c r="Q37"/>
  <c r="Q36"/>
  <c r="Q35"/>
  <c r="Q34"/>
  <c r="L34"/>
  <c r="L35"/>
  <c r="L36"/>
  <c r="L37"/>
  <c r="L38"/>
  <c r="D30"/>
  <c r="E30"/>
  <c r="G29"/>
  <c r="F29"/>
  <c r="E29"/>
  <c r="D29"/>
  <c r="S28"/>
  <c r="T28"/>
  <c r="L28"/>
  <c r="R28"/>
  <c r="Q28"/>
  <c r="G28"/>
  <c r="F28"/>
  <c r="E28"/>
  <c r="D28"/>
  <c r="T27"/>
  <c r="S27"/>
  <c r="R27"/>
  <c r="Q27"/>
  <c r="L27"/>
  <c r="G27"/>
  <c r="F27"/>
  <c r="E27"/>
  <c r="D27"/>
  <c r="T26"/>
  <c r="S26"/>
  <c r="R26"/>
  <c r="Q26"/>
  <c r="L26"/>
  <c r="G26"/>
  <c r="F26"/>
  <c r="E26"/>
  <c r="D26"/>
  <c r="T25"/>
  <c r="S25"/>
  <c r="R25"/>
  <c r="Q25"/>
  <c r="L25"/>
  <c r="G25"/>
  <c r="F25"/>
  <c r="E25"/>
  <c r="D25"/>
  <c r="D24"/>
  <c r="E24"/>
  <c r="G23"/>
  <c r="F23"/>
  <c r="E23"/>
  <c r="D23"/>
  <c r="S22"/>
  <c r="T22"/>
  <c r="L22"/>
  <c r="R22"/>
  <c r="Q22"/>
  <c r="G22"/>
  <c r="F22"/>
  <c r="E22"/>
  <c r="D22"/>
  <c r="T21"/>
  <c r="S21"/>
  <c r="R21"/>
  <c r="Q21"/>
  <c r="L21"/>
  <c r="G21"/>
  <c r="F21"/>
  <c r="E21"/>
  <c r="D21"/>
  <c r="T20"/>
  <c r="S20"/>
  <c r="R20"/>
  <c r="Q20"/>
  <c r="L20"/>
  <c r="G20"/>
  <c r="F20"/>
  <c r="E20"/>
  <c r="D20"/>
  <c r="T19"/>
  <c r="S19"/>
  <c r="R19"/>
  <c r="Q19"/>
  <c r="L19"/>
  <c r="G19"/>
  <c r="F19"/>
  <c r="E19"/>
  <c r="D19"/>
  <c r="T18"/>
  <c r="S18"/>
  <c r="R18"/>
  <c r="Q18"/>
  <c r="L18"/>
  <c r="G18"/>
  <c r="F18"/>
  <c r="E18"/>
  <c r="D18"/>
  <c r="F16" l="1"/>
  <c r="F62"/>
  <c r="D16" l="1"/>
  <c r="F12"/>
  <c r="G16"/>
  <c r="F15"/>
  <c r="F11"/>
  <c r="F14"/>
  <c r="F13"/>
  <c r="F39"/>
  <c r="F59"/>
  <c r="D62"/>
  <c r="F58"/>
  <c r="F60"/>
  <c r="G62"/>
  <c r="F61"/>
  <c r="G58" l="1"/>
  <c r="G61"/>
  <c r="G59"/>
  <c r="S16"/>
  <c r="L60"/>
  <c r="S60"/>
  <c r="G60"/>
  <c r="G39"/>
  <c r="G12"/>
  <c r="G15"/>
  <c r="G11"/>
  <c r="G13"/>
  <c r="G14"/>
  <c r="L16"/>
  <c r="D15"/>
  <c r="D11"/>
  <c r="D14"/>
  <c r="D13"/>
  <c r="E16"/>
  <c r="D39"/>
  <c r="D12"/>
  <c r="F37"/>
  <c r="F34"/>
  <c r="F38"/>
  <c r="F35"/>
  <c r="F36"/>
  <c r="E62"/>
  <c r="D60"/>
  <c r="D58"/>
  <c r="D61"/>
  <c r="D59"/>
  <c r="F56"/>
  <c r="F55"/>
  <c r="F57"/>
  <c r="T16" l="1"/>
  <c r="S11"/>
  <c r="S13"/>
  <c r="S15"/>
  <c r="S14"/>
  <c r="S12"/>
  <c r="S56"/>
  <c r="S57"/>
  <c r="S59"/>
  <c r="S58"/>
  <c r="T60"/>
  <c r="S55"/>
  <c r="G56"/>
  <c r="G55"/>
  <c r="G57"/>
  <c r="L12"/>
  <c r="L15"/>
  <c r="L11"/>
  <c r="L14"/>
  <c r="L13"/>
  <c r="Q16"/>
  <c r="R16"/>
  <c r="E60"/>
  <c r="E59"/>
  <c r="E58"/>
  <c r="E61"/>
  <c r="D57"/>
  <c r="D56"/>
  <c r="D55"/>
  <c r="L55"/>
  <c r="L57"/>
  <c r="R60"/>
  <c r="L56"/>
  <c r="L59"/>
  <c r="L58"/>
  <c r="Q60"/>
  <c r="E15"/>
  <c r="E11"/>
  <c r="E13"/>
  <c r="E14"/>
  <c r="E39"/>
  <c r="E12"/>
  <c r="D36"/>
  <c r="D35"/>
  <c r="D38"/>
  <c r="D37"/>
  <c r="D34"/>
  <c r="G35"/>
  <c r="G37"/>
  <c r="G34"/>
  <c r="G36"/>
  <c r="G38"/>
  <c r="T15" l="1"/>
  <c r="T13"/>
  <c r="T11"/>
  <c r="T12"/>
  <c r="T14"/>
  <c r="R59"/>
  <c r="R58"/>
  <c r="R56"/>
  <c r="R55"/>
  <c r="R57"/>
  <c r="E56"/>
  <c r="E57"/>
  <c r="E55"/>
  <c r="T55"/>
  <c r="T56"/>
  <c r="T57"/>
  <c r="T59"/>
  <c r="T58"/>
  <c r="E37"/>
  <c r="E34"/>
  <c r="E38"/>
  <c r="E35"/>
  <c r="E36"/>
  <c r="Q11"/>
  <c r="Q12"/>
  <c r="Q15"/>
  <c r="Q14"/>
  <c r="Q13"/>
  <c r="R13"/>
  <c r="R12"/>
  <c r="R15"/>
  <c r="R11"/>
  <c r="R14"/>
  <c r="Q56"/>
  <c r="Q58"/>
  <c r="Q59"/>
  <c r="Q55"/>
  <c r="Q57"/>
</calcChain>
</file>

<file path=xl/sharedStrings.xml><?xml version="1.0" encoding="utf-8"?>
<sst xmlns="http://schemas.openxmlformats.org/spreadsheetml/2006/main" count="178" uniqueCount="34">
  <si>
    <t>1RM</t>
  </si>
  <si>
    <t>5RM</t>
  </si>
  <si>
    <t>Guggolás</t>
  </si>
  <si>
    <t>Hétfő</t>
  </si>
  <si>
    <t>Szerda</t>
  </si>
  <si>
    <t>Péntek</t>
  </si>
  <si>
    <t>1. hét</t>
  </si>
  <si>
    <t>Ismétlés</t>
  </si>
  <si>
    <t>Gyakorlat</t>
  </si>
  <si>
    <t>2. hét</t>
  </si>
  <si>
    <t>3. hét</t>
  </si>
  <si>
    <t>4. hét</t>
  </si>
  <si>
    <t>Fekvenyomás</t>
  </si>
  <si>
    <t>Felhúzás</t>
  </si>
  <si>
    <t>Fej fölé nyomás</t>
  </si>
  <si>
    <t>Pendlay evezés</t>
  </si>
  <si>
    <t>2x12</t>
  </si>
  <si>
    <t>2x5</t>
  </si>
  <si>
    <t>2x3</t>
  </si>
  <si>
    <t>2x2</t>
  </si>
  <si>
    <t>5x5</t>
  </si>
  <si>
    <t>3x3</t>
  </si>
  <si>
    <t>Volumen szakasz</t>
  </si>
  <si>
    <t>5. hét</t>
  </si>
  <si>
    <t>Terhelés-visszavétel</t>
  </si>
  <si>
    <t>Intenzitás szakasz</t>
  </si>
  <si>
    <t>6. hét</t>
  </si>
  <si>
    <t>7. hét</t>
  </si>
  <si>
    <t>8. hét</t>
  </si>
  <si>
    <t>9. hét</t>
  </si>
  <si>
    <t>3x5</t>
  </si>
  <si>
    <t>Húzódzkodás</t>
  </si>
  <si>
    <t>max</t>
  </si>
  <si>
    <t>Súly / ismétlés</t>
  </si>
</sst>
</file>

<file path=xl/styles.xml><?xml version="1.0" encoding="utf-8"?>
<styleSheet xmlns="http://schemas.openxmlformats.org/spreadsheetml/2006/main">
  <numFmts count="2">
    <numFmt numFmtId="164" formatCode="#,##0\ ;\(#,##0\);&quot;- &quot;;@\ "/>
    <numFmt numFmtId="165" formatCode="&quot;$ &quot;#,##0\ ;&quot;$ (&quot;#,##0\);&quot;$ - &quot;;@\ "/>
  </numFmts>
  <fonts count="13"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4"/>
      <color indexed="9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theme="0"/>
        <bgColor indexed="31"/>
      </patternFill>
    </fill>
    <fill>
      <patternFill patternType="solid">
        <fgColor theme="1"/>
        <bgColor indexed="31"/>
      </patternFill>
    </fill>
    <fill>
      <patternFill patternType="solid">
        <fgColor theme="0" tint="-0.499984740745262"/>
        <bgColor indexed="31"/>
      </patternFill>
    </fill>
    <fill>
      <patternFill patternType="solid">
        <fgColor rgb="FF88AC7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8"/>
      </patternFill>
    </fill>
  </fills>
  <borders count="73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164" fontId="1" fillId="0" borderId="0" applyFill="0" applyBorder="0" applyProtection="0">
      <alignment vertical="center"/>
    </xf>
    <xf numFmtId="165" fontId="1" fillId="0" borderId="0" applyFill="0" applyBorder="0" applyProtection="0">
      <alignment vertical="center"/>
    </xf>
  </cellStyleXfs>
  <cellXfs count="25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6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9" fillId="6" borderId="1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6" xfId="0" applyNumberFormat="1" applyFont="1" applyFill="1" applyBorder="1" applyAlignment="1">
      <alignment horizontal="center" vertical="center"/>
    </xf>
    <xf numFmtId="1" fontId="9" fillId="6" borderId="7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" fillId="3" borderId="0" xfId="0" applyFont="1" applyFill="1" applyBorder="1" applyAlignment="1">
      <alignment horizontal="center" vertical="center" textRotation="255"/>
    </xf>
    <xf numFmtId="0" fontId="3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/>
    </xf>
    <xf numFmtId="0" fontId="3" fillId="9" borderId="0" xfId="0" applyFont="1" applyFill="1" applyBorder="1">
      <alignment vertical="center"/>
    </xf>
    <xf numFmtId="0" fontId="3" fillId="0" borderId="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5" borderId="52" xfId="0" applyFont="1" applyFill="1" applyBorder="1" applyAlignment="1">
      <alignment horizontal="center"/>
    </xf>
    <xf numFmtId="0" fontId="8" fillId="5" borderId="46" xfId="0" applyFont="1" applyFill="1" applyBorder="1" applyAlignment="1">
      <alignment horizontal="center"/>
    </xf>
    <xf numFmtId="0" fontId="8" fillId="5" borderId="47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61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49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57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61" xfId="0" applyNumberFormat="1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8" fillId="5" borderId="62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textRotation="255"/>
    </xf>
    <xf numFmtId="0" fontId="8" fillId="5" borderId="6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1" fontId="2" fillId="0" borderId="58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46" xfId="0" applyNumberFormat="1" applyFont="1" applyFill="1" applyBorder="1" applyAlignment="1">
      <alignment horizontal="center"/>
    </xf>
    <xf numFmtId="1" fontId="2" fillId="0" borderId="47" xfId="0" applyNumberFormat="1" applyFont="1" applyFill="1" applyBorder="1" applyAlignment="1">
      <alignment horizontal="center"/>
    </xf>
    <xf numFmtId="1" fontId="2" fillId="0" borderId="48" xfId="0" applyNumberFormat="1" applyFont="1" applyFill="1" applyBorder="1" applyAlignment="1">
      <alignment horizontal="center"/>
    </xf>
    <xf numFmtId="0" fontId="2" fillId="9" borderId="0" xfId="0" applyFont="1" applyFill="1">
      <alignment vertical="center"/>
    </xf>
    <xf numFmtId="0" fontId="5" fillId="9" borderId="0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3" fillId="9" borderId="0" xfId="0" applyFont="1" applyFill="1">
      <alignment vertical="center"/>
    </xf>
    <xf numFmtId="0" fontId="4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/>
    </xf>
    <xf numFmtId="1" fontId="2" fillId="9" borderId="0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8" fillId="10" borderId="0" xfId="0" applyFont="1" applyFill="1" applyBorder="1" applyAlignment="1"/>
    <xf numFmtId="1" fontId="2" fillId="0" borderId="53" xfId="0" applyNumberFormat="1" applyFont="1" applyFill="1" applyBorder="1" applyAlignment="1">
      <alignment horizontal="center"/>
    </xf>
    <xf numFmtId="1" fontId="2" fillId="0" borderId="54" xfId="0" applyNumberFormat="1" applyFont="1" applyFill="1" applyBorder="1" applyAlignment="1">
      <alignment horizontal="center"/>
    </xf>
    <xf numFmtId="1" fontId="2" fillId="0" borderId="55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1" fontId="2" fillId="0" borderId="64" xfId="0" applyNumberFormat="1" applyFont="1" applyFill="1" applyBorder="1" applyAlignment="1">
      <alignment horizontal="center"/>
    </xf>
    <xf numFmtId="1" fontId="2" fillId="0" borderId="65" xfId="0" applyNumberFormat="1" applyFont="1" applyFill="1" applyBorder="1" applyAlignment="1">
      <alignment horizontal="center"/>
    </xf>
    <xf numFmtId="1" fontId="2" fillId="0" borderId="66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9" fontId="3" fillId="0" borderId="49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2" fillId="0" borderId="2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8" fillId="9" borderId="0" xfId="0" applyFont="1" applyFill="1" applyBorder="1" applyAlignment="1">
      <alignment vertical="center" textRotation="255"/>
    </xf>
    <xf numFmtId="0" fontId="10" fillId="9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1" fontId="2" fillId="9" borderId="5" xfId="0" applyNumberFormat="1" applyFont="1" applyFill="1" applyBorder="1" applyAlignment="1">
      <alignment horizontal="center"/>
    </xf>
    <xf numFmtId="1" fontId="2" fillId="9" borderId="49" xfId="0" applyNumberFormat="1" applyFont="1" applyFill="1" applyBorder="1" applyAlignment="1">
      <alignment horizontal="center"/>
    </xf>
    <xf numFmtId="1" fontId="2" fillId="9" borderId="25" xfId="0" applyNumberFormat="1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1" fontId="2" fillId="9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>
      <alignment horizontal="center"/>
    </xf>
    <xf numFmtId="1" fontId="2" fillId="9" borderId="10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1" fontId="2" fillId="0" borderId="7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8" borderId="59" xfId="0" applyNumberFormat="1" applyFont="1" applyFill="1" applyBorder="1" applyAlignment="1">
      <alignment horizontal="center"/>
    </xf>
    <xf numFmtId="1" fontId="2" fillId="8" borderId="58" xfId="0" applyNumberFormat="1" applyFont="1" applyFill="1" applyBorder="1" applyAlignment="1">
      <alignment horizontal="center"/>
    </xf>
    <xf numFmtId="1" fontId="2" fillId="8" borderId="14" xfId="0" applyNumberFormat="1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9" borderId="26" xfId="0" applyNumberFormat="1" applyFont="1" applyFill="1" applyBorder="1" applyAlignment="1">
      <alignment horizontal="center"/>
    </xf>
    <xf numFmtId="1" fontId="2" fillId="9" borderId="27" xfId="0" applyNumberFormat="1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1" fontId="2" fillId="0" borderId="71" xfId="0" applyNumberFormat="1" applyFont="1" applyFill="1" applyBorder="1" applyAlignment="1">
      <alignment horizontal="center"/>
    </xf>
    <xf numFmtId="0" fontId="4" fillId="9" borderId="0" xfId="0" applyFont="1" applyFill="1">
      <alignment vertical="center"/>
    </xf>
    <xf numFmtId="0" fontId="7" fillId="9" borderId="0" xfId="0" applyFont="1" applyFill="1">
      <alignment vertical="center"/>
    </xf>
    <xf numFmtId="0" fontId="5" fillId="0" borderId="19" xfId="0" applyFont="1" applyBorder="1" applyAlignment="1">
      <alignment horizontal="left"/>
    </xf>
    <xf numFmtId="1" fontId="9" fillId="6" borderId="8" xfId="0" applyNumberFormat="1" applyFont="1" applyFill="1" applyBorder="1" applyAlignment="1">
      <alignment horizontal="center" vertical="center"/>
    </xf>
    <xf numFmtId="1" fontId="2" fillId="0" borderId="69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9" fontId="2" fillId="0" borderId="23" xfId="0" applyNumberFormat="1" applyFont="1" applyBorder="1" applyAlignment="1">
      <alignment horizontal="center" vertical="center"/>
    </xf>
    <xf numFmtId="9" fontId="3" fillId="0" borderId="38" xfId="0" applyNumberFormat="1" applyFont="1" applyBorder="1" applyAlignment="1">
      <alignment horizontal="center" vertical="center"/>
    </xf>
    <xf numFmtId="9" fontId="3" fillId="0" borderId="3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 textRotation="255"/>
    </xf>
    <xf numFmtId="0" fontId="8" fillId="5" borderId="29" xfId="0" applyFont="1" applyFill="1" applyBorder="1" applyAlignment="1">
      <alignment horizontal="center" vertical="center" textRotation="255"/>
    </xf>
    <xf numFmtId="0" fontId="8" fillId="5" borderId="30" xfId="0" applyFont="1" applyFill="1" applyBorder="1" applyAlignment="1">
      <alignment horizontal="center" vertical="center" textRotation="255"/>
    </xf>
    <xf numFmtId="0" fontId="12" fillId="2" borderId="3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</cellXfs>
  <cellStyles count="3">
    <cellStyle name="Comma[0]" xfId="1"/>
    <cellStyle name="Currency[0]" xfId="2"/>
    <cellStyle name="Normá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B3D5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99"/>
  <sheetViews>
    <sheetView tabSelected="1" zoomScaleNormal="100" workbookViewId="0"/>
  </sheetViews>
  <sheetFormatPr defaultColWidth="9" defaultRowHeight="15.95" customHeight="1"/>
  <cols>
    <col min="1" max="1" width="3.140625" style="2" customWidth="1"/>
    <col min="2" max="2" width="16.7109375" style="2" customWidth="1"/>
    <col min="3" max="7" width="9.28515625" style="2" customWidth="1"/>
    <col min="8" max="8" width="2.7109375" style="106" customWidth="1"/>
    <col min="9" max="9" width="3.140625" style="106" customWidth="1"/>
    <col min="10" max="10" width="16.7109375" style="2" customWidth="1"/>
    <col min="11" max="12" width="9.28515625" style="2" customWidth="1"/>
    <col min="13" max="13" width="2.7109375" style="2" customWidth="1"/>
    <col min="14" max="14" width="3.140625" style="2" customWidth="1"/>
    <col min="15" max="15" width="16.7109375" style="2" customWidth="1"/>
    <col min="16" max="20" width="9.28515625" style="2" customWidth="1"/>
    <col min="21" max="22" width="6.7109375" style="2" customWidth="1"/>
    <col min="23" max="16384" width="9" style="2"/>
  </cols>
  <sheetData>
    <row r="1" spans="1:113" s="1" customFormat="1" ht="15.95" customHeight="1" thickBot="1">
      <c r="A1" s="130"/>
      <c r="B1" s="109" t="s">
        <v>8</v>
      </c>
      <c r="C1" s="227" t="s">
        <v>33</v>
      </c>
      <c r="D1" s="228"/>
      <c r="E1" s="110" t="s">
        <v>0</v>
      </c>
      <c r="F1" s="111" t="s">
        <v>1</v>
      </c>
      <c r="G1" s="133"/>
      <c r="H1" s="24"/>
      <c r="I1" s="24"/>
      <c r="J1" s="134"/>
      <c r="K1" s="134"/>
      <c r="L1" s="134"/>
      <c r="M1" s="134"/>
      <c r="N1" s="134"/>
      <c r="O1" s="134"/>
      <c r="P1" s="134"/>
      <c r="Q1" s="134"/>
      <c r="R1" s="134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</row>
    <row r="2" spans="1:113" s="1" customFormat="1" ht="15.95" customHeight="1">
      <c r="A2" s="130"/>
      <c r="B2" s="4" t="s">
        <v>2</v>
      </c>
      <c r="C2" s="6">
        <v>100</v>
      </c>
      <c r="D2" s="7">
        <v>1</v>
      </c>
      <c r="E2" s="209">
        <f>C2/(1.0278-(0.0278*D2))</f>
        <v>100</v>
      </c>
      <c r="F2" s="210">
        <f>E2*(1.0278-(0.0278*5))</f>
        <v>88.88000000000001</v>
      </c>
      <c r="G2" s="133"/>
      <c r="H2" s="24"/>
      <c r="I2" s="24"/>
      <c r="J2" s="134"/>
      <c r="K2" s="134"/>
      <c r="L2" s="134"/>
      <c r="M2" s="134"/>
      <c r="N2" s="134"/>
      <c r="O2" s="134"/>
      <c r="P2" s="134"/>
      <c r="Q2" s="134"/>
      <c r="R2" s="134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</row>
    <row r="3" spans="1:113" s="1" customFormat="1" ht="15.95" customHeight="1">
      <c r="A3" s="130"/>
      <c r="B3" s="5" t="s">
        <v>12</v>
      </c>
      <c r="C3" s="8">
        <v>100</v>
      </c>
      <c r="D3" s="9">
        <v>5</v>
      </c>
      <c r="E3" s="209">
        <f>C3/(1.0278-(0.0278*D3))</f>
        <v>112.51125112511251</v>
      </c>
      <c r="F3" s="211">
        <f>E3*(1.0278-(0.0278*5))</f>
        <v>100</v>
      </c>
      <c r="G3" s="133"/>
      <c r="H3" s="24"/>
      <c r="I3" s="24"/>
      <c r="J3" s="134"/>
      <c r="K3" s="134"/>
      <c r="L3" s="134"/>
      <c r="M3" s="134"/>
      <c r="N3" s="134"/>
      <c r="O3" s="134"/>
      <c r="P3" s="134"/>
      <c r="Q3" s="134"/>
      <c r="R3" s="134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</row>
    <row r="4" spans="1:113" s="1" customFormat="1" ht="15.95" customHeight="1">
      <c r="A4" s="130"/>
      <c r="B4" s="5" t="s">
        <v>13</v>
      </c>
      <c r="C4" s="8">
        <v>100</v>
      </c>
      <c r="D4" s="9">
        <v>5</v>
      </c>
      <c r="E4" s="209">
        <f>C4/(1.0278-(0.0278*D4))</f>
        <v>112.51125112511251</v>
      </c>
      <c r="F4" s="211">
        <f>E4*(1.0278-(0.0278*5))</f>
        <v>100</v>
      </c>
      <c r="G4" s="133"/>
      <c r="H4" s="24"/>
      <c r="I4" s="24"/>
      <c r="J4" s="134"/>
      <c r="K4" s="134"/>
      <c r="L4" s="134"/>
      <c r="M4" s="134"/>
      <c r="N4" s="134"/>
      <c r="O4" s="134"/>
      <c r="P4" s="134"/>
      <c r="Q4" s="134"/>
      <c r="R4" s="134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</row>
    <row r="5" spans="1:113" s="1" customFormat="1" ht="15.95" customHeight="1">
      <c r="A5" s="130"/>
      <c r="B5" s="5" t="s">
        <v>14</v>
      </c>
      <c r="C5" s="8">
        <v>100</v>
      </c>
      <c r="D5" s="9">
        <v>5</v>
      </c>
      <c r="E5" s="209">
        <f>C5/(1.0278-(0.0278*D5))</f>
        <v>112.51125112511251</v>
      </c>
      <c r="F5" s="211">
        <f>E5*(1.0278-(0.0278*5))</f>
        <v>100</v>
      </c>
      <c r="G5" s="133"/>
      <c r="H5" s="24"/>
      <c r="I5" s="24"/>
      <c r="J5" s="134"/>
      <c r="K5" s="134"/>
      <c r="L5" s="134"/>
      <c r="M5" s="134"/>
      <c r="N5" s="134"/>
      <c r="O5" s="134"/>
      <c r="P5" s="134"/>
      <c r="Q5" s="134"/>
      <c r="R5" s="134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</row>
    <row r="6" spans="1:113" s="1" customFormat="1" ht="15.95" customHeight="1" thickBot="1">
      <c r="A6" s="130"/>
      <c r="B6" s="206" t="s">
        <v>15</v>
      </c>
      <c r="C6" s="207">
        <v>100</v>
      </c>
      <c r="D6" s="10">
        <v>5</v>
      </c>
      <c r="E6" s="212">
        <f>C6/(1.0278-(0.0278*D6))</f>
        <v>112.51125112511251</v>
      </c>
      <c r="F6" s="213">
        <f>E6*(1.0278-(0.0278*5))</f>
        <v>100</v>
      </c>
      <c r="G6" s="133"/>
      <c r="H6" s="24"/>
      <c r="I6" s="24"/>
      <c r="J6" s="134"/>
      <c r="K6" s="134"/>
      <c r="L6" s="134"/>
      <c r="M6" s="134"/>
      <c r="N6" s="134"/>
      <c r="O6" s="134"/>
      <c r="P6" s="134"/>
      <c r="Q6" s="134"/>
      <c r="R6" s="134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1" customFormat="1" ht="15.95" customHeight="1" thickBot="1">
      <c r="A7" s="130"/>
      <c r="B7" s="131"/>
      <c r="C7" s="21"/>
      <c r="D7" s="21"/>
      <c r="E7" s="21"/>
      <c r="F7" s="21"/>
      <c r="G7" s="21"/>
      <c r="H7" s="21"/>
      <c r="I7" s="21"/>
      <c r="J7" s="21"/>
      <c r="K7" s="21"/>
      <c r="L7" s="132"/>
      <c r="M7" s="132"/>
      <c r="N7" s="132"/>
      <c r="O7" s="133"/>
      <c r="P7" s="134"/>
      <c r="Q7" s="134"/>
      <c r="R7" s="134"/>
      <c r="S7" s="134"/>
      <c r="T7" s="134"/>
      <c r="U7" s="134"/>
      <c r="V7" s="134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pans="1:113" s="1" customFormat="1" ht="15.95" customHeight="1" thickBot="1">
      <c r="A8" s="236" t="s">
        <v>22</v>
      </c>
      <c r="B8" s="237"/>
      <c r="C8" s="237"/>
      <c r="D8" s="237"/>
      <c r="E8" s="237"/>
      <c r="F8" s="237"/>
      <c r="G8" s="238"/>
      <c r="H8" s="135"/>
      <c r="I8" s="236" t="s">
        <v>24</v>
      </c>
      <c r="J8" s="237"/>
      <c r="K8" s="237"/>
      <c r="L8" s="238"/>
      <c r="M8" s="139"/>
      <c r="N8" s="236" t="s">
        <v>25</v>
      </c>
      <c r="O8" s="237"/>
      <c r="P8" s="237"/>
      <c r="Q8" s="237"/>
      <c r="R8" s="237"/>
      <c r="S8" s="237"/>
      <c r="T8" s="238"/>
      <c r="U8" s="134"/>
      <c r="V8" s="134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</row>
    <row r="9" spans="1:113" ht="15.95" customHeight="1" thickBot="1">
      <c r="A9" s="13"/>
      <c r="B9" s="14" t="s">
        <v>8</v>
      </c>
      <c r="C9" s="14" t="s">
        <v>7</v>
      </c>
      <c r="D9" s="34" t="s">
        <v>6</v>
      </c>
      <c r="E9" s="35" t="s">
        <v>9</v>
      </c>
      <c r="F9" s="35" t="s">
        <v>10</v>
      </c>
      <c r="G9" s="107" t="s">
        <v>11</v>
      </c>
      <c r="H9" s="136"/>
      <c r="I9" s="13"/>
      <c r="J9" s="14" t="s">
        <v>8</v>
      </c>
      <c r="K9" s="14" t="s">
        <v>7</v>
      </c>
      <c r="L9" s="108" t="s">
        <v>23</v>
      </c>
      <c r="M9" s="136"/>
      <c r="N9" s="13"/>
      <c r="O9" s="14" t="s">
        <v>8</v>
      </c>
      <c r="P9" s="51" t="s">
        <v>7</v>
      </c>
      <c r="Q9" s="36" t="s">
        <v>26</v>
      </c>
      <c r="R9" s="37" t="s">
        <v>27</v>
      </c>
      <c r="S9" s="37" t="s">
        <v>28</v>
      </c>
      <c r="T9" s="38" t="s">
        <v>29</v>
      </c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</row>
    <row r="10" spans="1:113" ht="15.95" customHeight="1">
      <c r="A10" s="224" t="s">
        <v>3</v>
      </c>
      <c r="B10" s="221" t="s">
        <v>2</v>
      </c>
      <c r="C10" s="26" t="s">
        <v>16</v>
      </c>
      <c r="D10" s="62">
        <v>20</v>
      </c>
      <c r="E10" s="63">
        <v>20</v>
      </c>
      <c r="F10" s="63">
        <v>20</v>
      </c>
      <c r="G10" s="64">
        <v>20</v>
      </c>
      <c r="H10" s="137"/>
      <c r="I10" s="224" t="s">
        <v>3</v>
      </c>
      <c r="J10" s="221" t="s">
        <v>2</v>
      </c>
      <c r="K10" s="11" t="s">
        <v>16</v>
      </c>
      <c r="L10" s="92">
        <v>20</v>
      </c>
      <c r="M10" s="137"/>
      <c r="N10" s="224" t="s">
        <v>3</v>
      </c>
      <c r="O10" s="221" t="s">
        <v>2</v>
      </c>
      <c r="P10" s="52" t="s">
        <v>16</v>
      </c>
      <c r="Q10" s="62">
        <v>20</v>
      </c>
      <c r="R10" s="63">
        <v>20</v>
      </c>
      <c r="S10" s="63">
        <v>20</v>
      </c>
      <c r="T10" s="64">
        <v>20</v>
      </c>
      <c r="U10" s="133"/>
      <c r="V10" s="142"/>
      <c r="W10" s="24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</row>
    <row r="11" spans="1:113" ht="15.95" customHeight="1">
      <c r="A11" s="225"/>
      <c r="B11" s="222"/>
      <c r="C11" s="114">
        <v>8</v>
      </c>
      <c r="D11" s="65">
        <f>D16*0.35</f>
        <v>23.019920000000003</v>
      </c>
      <c r="E11" s="66">
        <f>E16*0.35</f>
        <v>25.897410000000001</v>
      </c>
      <c r="F11" s="66">
        <f>F16*0.35</f>
        <v>28.774900000000002</v>
      </c>
      <c r="G11" s="67">
        <f>G16*0.35</f>
        <v>30.213645000000007</v>
      </c>
      <c r="H11" s="137"/>
      <c r="I11" s="225"/>
      <c r="J11" s="222"/>
      <c r="K11" s="12">
        <v>8</v>
      </c>
      <c r="L11" s="93">
        <f>L16*0.35</f>
        <v>30.213645000000007</v>
      </c>
      <c r="M11" s="137"/>
      <c r="N11" s="225"/>
      <c r="O11" s="222"/>
      <c r="P11" s="32">
        <v>8</v>
      </c>
      <c r="Q11" s="65">
        <f>Q16*0.35</f>
        <v>31.132885000000005</v>
      </c>
      <c r="R11" s="66">
        <f>R16*0.35</f>
        <v>32.052125000000004</v>
      </c>
      <c r="S11" s="66">
        <f>S16*0.35</f>
        <v>32.971365000000006</v>
      </c>
      <c r="T11" s="67">
        <f>T16*0.35</f>
        <v>33.795649124999997</v>
      </c>
      <c r="U11" s="133"/>
      <c r="V11" s="142"/>
      <c r="W11" s="24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</row>
    <row r="12" spans="1:113" ht="15.95" customHeight="1">
      <c r="A12" s="225"/>
      <c r="B12" s="222"/>
      <c r="C12" s="114" t="s">
        <v>17</v>
      </c>
      <c r="D12" s="65">
        <f>D16*0.5</f>
        <v>32.885600000000004</v>
      </c>
      <c r="E12" s="66">
        <f>E16*0.5</f>
        <v>36.996300000000005</v>
      </c>
      <c r="F12" s="66">
        <f>F16*0.5</f>
        <v>41.107000000000006</v>
      </c>
      <c r="G12" s="67">
        <f>G16*0.5</f>
        <v>43.162350000000011</v>
      </c>
      <c r="H12" s="137"/>
      <c r="I12" s="225"/>
      <c r="J12" s="222"/>
      <c r="K12" s="12" t="s">
        <v>17</v>
      </c>
      <c r="L12" s="93">
        <f>L16*0.5</f>
        <v>43.162350000000011</v>
      </c>
      <c r="M12" s="137"/>
      <c r="N12" s="225"/>
      <c r="O12" s="222"/>
      <c r="P12" s="32" t="s">
        <v>17</v>
      </c>
      <c r="Q12" s="65">
        <f>Q16*0.5</f>
        <v>44.475550000000013</v>
      </c>
      <c r="R12" s="66">
        <f>R16*0.5</f>
        <v>45.788750000000007</v>
      </c>
      <c r="S12" s="66">
        <f>S16*0.5</f>
        <v>47.101950000000009</v>
      </c>
      <c r="T12" s="67">
        <f>T16*0.5</f>
        <v>48.279498750000002</v>
      </c>
      <c r="U12" s="133"/>
      <c r="V12" s="142"/>
      <c r="W12" s="24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</row>
    <row r="13" spans="1:113" ht="15.95" customHeight="1">
      <c r="A13" s="225"/>
      <c r="B13" s="222"/>
      <c r="C13" s="114" t="s">
        <v>18</v>
      </c>
      <c r="D13" s="65">
        <f>D16*0.7</f>
        <v>46.039840000000005</v>
      </c>
      <c r="E13" s="66">
        <f>E16*0.7</f>
        <v>51.794820000000001</v>
      </c>
      <c r="F13" s="66">
        <f>F16*0.7</f>
        <v>57.549800000000005</v>
      </c>
      <c r="G13" s="67">
        <f>G16*0.7</f>
        <v>60.427290000000013</v>
      </c>
      <c r="H13" s="137"/>
      <c r="I13" s="225"/>
      <c r="J13" s="222"/>
      <c r="K13" s="12" t="s">
        <v>18</v>
      </c>
      <c r="L13" s="93">
        <f>L16*0.7</f>
        <v>60.427290000000013</v>
      </c>
      <c r="M13" s="137"/>
      <c r="N13" s="225"/>
      <c r="O13" s="222"/>
      <c r="P13" s="32" t="s">
        <v>18</v>
      </c>
      <c r="Q13" s="65">
        <f>Q16*0.7</f>
        <v>62.26577000000001</v>
      </c>
      <c r="R13" s="66">
        <f>R16*0.7</f>
        <v>64.104250000000008</v>
      </c>
      <c r="S13" s="66">
        <f>S16*0.7</f>
        <v>65.942730000000012</v>
      </c>
      <c r="T13" s="67">
        <f>T16*0.7</f>
        <v>67.591298249999994</v>
      </c>
      <c r="U13" s="133"/>
      <c r="V13" s="142"/>
      <c r="W13" s="24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</row>
    <row r="14" spans="1:113" ht="15.95" customHeight="1">
      <c r="A14" s="225"/>
      <c r="B14" s="222"/>
      <c r="C14" s="114" t="s">
        <v>19</v>
      </c>
      <c r="D14" s="65">
        <f>D16*0.8</f>
        <v>52.616960000000006</v>
      </c>
      <c r="E14" s="66">
        <f>E16*0.8</f>
        <v>59.194080000000014</v>
      </c>
      <c r="F14" s="66">
        <f>F16*0.8</f>
        <v>65.771200000000007</v>
      </c>
      <c r="G14" s="67">
        <f>G16*0.8</f>
        <v>69.059760000000026</v>
      </c>
      <c r="H14" s="137"/>
      <c r="I14" s="225"/>
      <c r="J14" s="222"/>
      <c r="K14" s="12" t="s">
        <v>19</v>
      </c>
      <c r="L14" s="93">
        <f>L16*0.8</f>
        <v>69.059760000000026</v>
      </c>
      <c r="M14" s="137"/>
      <c r="N14" s="225"/>
      <c r="O14" s="222"/>
      <c r="P14" s="32" t="s">
        <v>19</v>
      </c>
      <c r="Q14" s="65">
        <f>Q16*0.8</f>
        <v>71.16088000000002</v>
      </c>
      <c r="R14" s="66">
        <f>R16*0.8</f>
        <v>73.262000000000015</v>
      </c>
      <c r="S14" s="66">
        <f>S16*0.8</f>
        <v>75.363120000000023</v>
      </c>
      <c r="T14" s="67">
        <f>T16*0.8</f>
        <v>77.247198000000012</v>
      </c>
      <c r="U14" s="133"/>
      <c r="V14" s="142"/>
      <c r="W14" s="24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</row>
    <row r="15" spans="1:113" ht="15.95" customHeight="1" thickBot="1">
      <c r="A15" s="225"/>
      <c r="B15" s="222"/>
      <c r="C15" s="115">
        <v>1</v>
      </c>
      <c r="D15" s="68">
        <f>D16*0.9</f>
        <v>59.194080000000007</v>
      </c>
      <c r="E15" s="69">
        <f>E16*0.9</f>
        <v>66.593340000000012</v>
      </c>
      <c r="F15" s="69">
        <f>F16*0.9</f>
        <v>73.99260000000001</v>
      </c>
      <c r="G15" s="70">
        <f>G16*0.9</f>
        <v>77.692230000000023</v>
      </c>
      <c r="H15" s="137"/>
      <c r="I15" s="225"/>
      <c r="J15" s="222"/>
      <c r="K15" s="19">
        <v>1</v>
      </c>
      <c r="L15" s="94">
        <f>L16*0.9</f>
        <v>77.692230000000023</v>
      </c>
      <c r="M15" s="137"/>
      <c r="N15" s="225"/>
      <c r="O15" s="222"/>
      <c r="P15" s="33">
        <v>1</v>
      </c>
      <c r="Q15" s="68">
        <f>Q16*0.9</f>
        <v>80.055990000000023</v>
      </c>
      <c r="R15" s="69">
        <f>R16*0.9</f>
        <v>82.419750000000022</v>
      </c>
      <c r="S15" s="69">
        <f>S16*0.9</f>
        <v>84.783510000000021</v>
      </c>
      <c r="T15" s="70">
        <f>T16*0.9</f>
        <v>86.903097750000001</v>
      </c>
      <c r="U15" s="133"/>
      <c r="V15" s="142"/>
      <c r="W15" s="24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</row>
    <row r="16" spans="1:113" ht="15.95" customHeight="1" thickBot="1">
      <c r="A16" s="225"/>
      <c r="B16" s="229"/>
      <c r="C16" s="154" t="s">
        <v>20</v>
      </c>
      <c r="D16" s="143">
        <f>F16*0.8</f>
        <v>65.771200000000007</v>
      </c>
      <c r="E16" s="144">
        <f>(D16+((F16-D16)/2))</f>
        <v>73.99260000000001</v>
      </c>
      <c r="F16" s="144">
        <f>F2*0.925</f>
        <v>82.214000000000013</v>
      </c>
      <c r="G16" s="145">
        <f>F16*1.05</f>
        <v>86.324700000000021</v>
      </c>
      <c r="H16" s="137"/>
      <c r="I16" s="225"/>
      <c r="J16" s="229"/>
      <c r="K16" s="117" t="s">
        <v>21</v>
      </c>
      <c r="L16" s="122">
        <f>G16</f>
        <v>86.324700000000021</v>
      </c>
      <c r="M16" s="137"/>
      <c r="N16" s="225"/>
      <c r="O16" s="229"/>
      <c r="P16" s="146" t="s">
        <v>21</v>
      </c>
      <c r="Q16" s="118">
        <f>L16+(S16-L16)/3</f>
        <v>88.951100000000025</v>
      </c>
      <c r="R16" s="119">
        <f>L16+((S16-L16)/3)*2</f>
        <v>91.577500000000015</v>
      </c>
      <c r="S16" s="119">
        <f>G62/(1.0278-(0.0278*5))*(1.0278-(0.0278*3))*0.95</f>
        <v>94.203900000000019</v>
      </c>
      <c r="T16" s="120">
        <f>S16*1.025</f>
        <v>96.558997500000004</v>
      </c>
      <c r="U16" s="133"/>
      <c r="V16" s="142"/>
      <c r="W16" s="24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</row>
    <row r="17" spans="1:113" ht="15.95" customHeight="1">
      <c r="A17" s="225"/>
      <c r="B17" s="230" t="s">
        <v>12</v>
      </c>
      <c r="C17" s="39" t="s">
        <v>16</v>
      </c>
      <c r="D17" s="62">
        <v>20</v>
      </c>
      <c r="E17" s="63">
        <v>20</v>
      </c>
      <c r="F17" s="63">
        <v>20</v>
      </c>
      <c r="G17" s="64">
        <v>20</v>
      </c>
      <c r="H17" s="137"/>
      <c r="I17" s="225"/>
      <c r="J17" s="230" t="s">
        <v>12</v>
      </c>
      <c r="K17" s="26" t="s">
        <v>16</v>
      </c>
      <c r="L17" s="92">
        <v>20</v>
      </c>
      <c r="M17" s="137"/>
      <c r="N17" s="225"/>
      <c r="O17" s="221" t="s">
        <v>12</v>
      </c>
      <c r="P17" s="11" t="s">
        <v>16</v>
      </c>
      <c r="Q17" s="62">
        <v>20</v>
      </c>
      <c r="R17" s="63">
        <v>20</v>
      </c>
      <c r="S17" s="63">
        <v>20</v>
      </c>
      <c r="T17" s="64">
        <v>20</v>
      </c>
      <c r="U17" s="133"/>
      <c r="V17" s="142"/>
      <c r="W17" s="24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</row>
    <row r="18" spans="1:113" ht="15.95" customHeight="1">
      <c r="A18" s="225"/>
      <c r="B18" s="223"/>
      <c r="C18" s="48" t="s">
        <v>17</v>
      </c>
      <c r="D18" s="65">
        <f>D24*0.4</f>
        <v>32</v>
      </c>
      <c r="E18" s="66">
        <f>E24*0.4</f>
        <v>36</v>
      </c>
      <c r="F18" s="66">
        <f>F24*0.4</f>
        <v>40</v>
      </c>
      <c r="G18" s="67">
        <f>G24*0.4</f>
        <v>42</v>
      </c>
      <c r="H18" s="137"/>
      <c r="I18" s="225"/>
      <c r="J18" s="223"/>
      <c r="K18" s="28" t="s">
        <v>17</v>
      </c>
      <c r="L18" s="93">
        <f>L22*0.4</f>
        <v>42</v>
      </c>
      <c r="M18" s="137"/>
      <c r="N18" s="225"/>
      <c r="O18" s="222"/>
      <c r="P18" s="53" t="s">
        <v>17</v>
      </c>
      <c r="Q18" s="65">
        <f>Q22*0.4</f>
        <v>42.87578757875788</v>
      </c>
      <c r="R18" s="66">
        <f>R22*0.4</f>
        <v>43.751575157515759</v>
      </c>
      <c r="S18" s="66">
        <f>S22*0.4</f>
        <v>44.627362736273632</v>
      </c>
      <c r="T18" s="67">
        <f>T22*0.4</f>
        <v>45.743046804680468</v>
      </c>
      <c r="U18" s="133"/>
      <c r="V18" s="142"/>
      <c r="W18" s="24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</row>
    <row r="19" spans="1:113" ht="15.95" customHeight="1" thickBot="1">
      <c r="A19" s="225"/>
      <c r="B19" s="223"/>
      <c r="C19" s="49">
        <v>5</v>
      </c>
      <c r="D19" s="71">
        <f>D24*0.6</f>
        <v>48</v>
      </c>
      <c r="E19" s="72">
        <f>E24*0.6</f>
        <v>54</v>
      </c>
      <c r="F19" s="72">
        <f>F24*0.6</f>
        <v>60</v>
      </c>
      <c r="G19" s="73">
        <f>G24*0.6</f>
        <v>63</v>
      </c>
      <c r="H19" s="137"/>
      <c r="I19" s="225"/>
      <c r="J19" s="223"/>
      <c r="K19" s="40">
        <v>5</v>
      </c>
      <c r="L19" s="94">
        <f>L22*0.6</f>
        <v>63</v>
      </c>
      <c r="M19" s="137"/>
      <c r="N19" s="225"/>
      <c r="O19" s="222"/>
      <c r="P19" s="54">
        <v>5</v>
      </c>
      <c r="Q19" s="71">
        <f>Q22*0.6</f>
        <v>64.313681368136812</v>
      </c>
      <c r="R19" s="72">
        <f>R22*0.6</f>
        <v>65.627362736273625</v>
      </c>
      <c r="S19" s="72">
        <f>S22*0.6</f>
        <v>66.941044104410437</v>
      </c>
      <c r="T19" s="73">
        <f>T22*0.6</f>
        <v>68.614570207020691</v>
      </c>
      <c r="U19" s="133"/>
      <c r="V19" s="142"/>
      <c r="W19" s="24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</row>
    <row r="20" spans="1:113" ht="15.95" customHeight="1">
      <c r="A20" s="225"/>
      <c r="B20" s="223"/>
      <c r="C20" s="47">
        <v>5</v>
      </c>
      <c r="D20" s="74">
        <f>D24*0.76</f>
        <v>60.8</v>
      </c>
      <c r="E20" s="75">
        <f>E24*0.76</f>
        <v>68.400000000000006</v>
      </c>
      <c r="F20" s="75">
        <f>F24*0.76</f>
        <v>76</v>
      </c>
      <c r="G20" s="76">
        <f>G24*0.76</f>
        <v>79.8</v>
      </c>
      <c r="H20" s="137"/>
      <c r="I20" s="225"/>
      <c r="J20" s="223"/>
      <c r="K20" s="27">
        <v>3</v>
      </c>
      <c r="L20" s="95">
        <f>L22*0.8</f>
        <v>84</v>
      </c>
      <c r="M20" s="137"/>
      <c r="N20" s="225"/>
      <c r="O20" s="222"/>
      <c r="P20" s="55">
        <v>3</v>
      </c>
      <c r="Q20" s="74">
        <f>Q22*0.8</f>
        <v>85.751575157515759</v>
      </c>
      <c r="R20" s="75">
        <f>R22*0.8</f>
        <v>87.503150315031519</v>
      </c>
      <c r="S20" s="75">
        <f>S22*0.8</f>
        <v>89.254725472547264</v>
      </c>
      <c r="T20" s="76">
        <f>T22*0.8</f>
        <v>91.486093609360935</v>
      </c>
      <c r="U20" s="133"/>
      <c r="V20" s="142"/>
      <c r="W20" s="24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</row>
    <row r="21" spans="1:113" ht="15.95" customHeight="1">
      <c r="A21" s="225"/>
      <c r="B21" s="223"/>
      <c r="C21" s="48">
        <v>5</v>
      </c>
      <c r="D21" s="77">
        <f>D24*0.82</f>
        <v>65.599999999999994</v>
      </c>
      <c r="E21" s="78">
        <f>E24*0.82</f>
        <v>73.8</v>
      </c>
      <c r="F21" s="78">
        <f>F24*0.82</f>
        <v>82</v>
      </c>
      <c r="G21" s="79">
        <f>G24*0.82</f>
        <v>86.1</v>
      </c>
      <c r="H21" s="137"/>
      <c r="I21" s="225"/>
      <c r="J21" s="223"/>
      <c r="K21" s="28">
        <v>3</v>
      </c>
      <c r="L21" s="96">
        <f>L22*0.9</f>
        <v>94.5</v>
      </c>
      <c r="M21" s="137"/>
      <c r="N21" s="225"/>
      <c r="O21" s="222"/>
      <c r="P21" s="56">
        <v>3</v>
      </c>
      <c r="Q21" s="77">
        <f>Q22*0.9</f>
        <v>96.470522052205226</v>
      </c>
      <c r="R21" s="78">
        <f>R22*0.9</f>
        <v>98.441044104410452</v>
      </c>
      <c r="S21" s="78">
        <f>S22*0.9</f>
        <v>100.41156615661568</v>
      </c>
      <c r="T21" s="79">
        <f>T22*0.9</f>
        <v>102.92185531053106</v>
      </c>
      <c r="U21" s="133"/>
      <c r="V21" s="142"/>
      <c r="W21" s="24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</row>
    <row r="22" spans="1:113" ht="15.95" customHeight="1" thickBot="1">
      <c r="A22" s="225"/>
      <c r="B22" s="223"/>
      <c r="C22" s="48">
        <v>5</v>
      </c>
      <c r="D22" s="77">
        <f>D24*0.88</f>
        <v>70.400000000000006</v>
      </c>
      <c r="E22" s="78">
        <f>E24*0.88</f>
        <v>79.2</v>
      </c>
      <c r="F22" s="78">
        <f>F24*0.88</f>
        <v>88</v>
      </c>
      <c r="G22" s="79">
        <f>G24*0.88</f>
        <v>92.4</v>
      </c>
      <c r="H22" s="137"/>
      <c r="I22" s="225"/>
      <c r="J22" s="223"/>
      <c r="K22" s="166">
        <v>3</v>
      </c>
      <c r="L22" s="97">
        <f>G24</f>
        <v>105</v>
      </c>
      <c r="M22" s="137"/>
      <c r="N22" s="225"/>
      <c r="O22" s="222"/>
      <c r="P22" s="57">
        <v>3</v>
      </c>
      <c r="Q22" s="80">
        <f>L22+(S22-L22)/3</f>
        <v>107.18946894689469</v>
      </c>
      <c r="R22" s="81">
        <f>L22+((S22-L22)/3)*2</f>
        <v>109.37893789378938</v>
      </c>
      <c r="S22" s="81">
        <f>G24/(1.0278-(0.0278*5))*(1.0278-(0.0278*3))</f>
        <v>111.56840684068408</v>
      </c>
      <c r="T22" s="82">
        <f>S22*1.025</f>
        <v>114.35761701170117</v>
      </c>
      <c r="U22" s="133"/>
      <c r="V22" s="142"/>
      <c r="W22" s="24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</row>
    <row r="23" spans="1:113" ht="15.95" customHeight="1">
      <c r="A23" s="225"/>
      <c r="B23" s="223"/>
      <c r="C23" s="48">
        <v>5</v>
      </c>
      <c r="D23" s="77">
        <f>D24*0.94</f>
        <v>75.199999999999989</v>
      </c>
      <c r="E23" s="78">
        <f>E24*0.94</f>
        <v>84.6</v>
      </c>
      <c r="F23" s="78">
        <f>F24*0.94</f>
        <v>94</v>
      </c>
      <c r="G23" s="79">
        <f>G24*0.94</f>
        <v>98.699999999999989</v>
      </c>
      <c r="H23" s="137"/>
      <c r="I23" s="225"/>
      <c r="J23" s="223"/>
      <c r="K23" s="167"/>
      <c r="L23" s="29"/>
      <c r="M23" s="139"/>
      <c r="N23" s="225"/>
      <c r="O23" s="222"/>
      <c r="P23" s="58"/>
      <c r="Q23" s="42"/>
      <c r="R23" s="42"/>
      <c r="S23" s="42"/>
      <c r="T23" s="43"/>
      <c r="U23" s="133"/>
      <c r="V23" s="142"/>
      <c r="W23" s="24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</row>
    <row r="24" spans="1:113" ht="15.95" customHeight="1" thickBot="1">
      <c r="A24" s="225"/>
      <c r="B24" s="231"/>
      <c r="C24" s="49">
        <v>5</v>
      </c>
      <c r="D24" s="80">
        <f>F24*0.8</f>
        <v>80</v>
      </c>
      <c r="E24" s="81">
        <f>D24+(F24-D24)/2</f>
        <v>90</v>
      </c>
      <c r="F24" s="81">
        <f>F3</f>
        <v>100</v>
      </c>
      <c r="G24" s="82">
        <f>F24*1.05</f>
        <v>105</v>
      </c>
      <c r="H24" s="137"/>
      <c r="I24" s="225"/>
      <c r="J24" s="231"/>
      <c r="K24" s="168"/>
      <c r="L24" s="30"/>
      <c r="M24" s="139"/>
      <c r="N24" s="225"/>
      <c r="O24" s="229"/>
      <c r="P24" s="59"/>
      <c r="Q24" s="60"/>
      <c r="R24" s="60"/>
      <c r="S24" s="60"/>
      <c r="T24" s="61"/>
      <c r="U24" s="133"/>
      <c r="V24" s="142"/>
      <c r="W24" s="24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</row>
    <row r="25" spans="1:113" ht="15.95" customHeight="1" thickBot="1">
      <c r="A25" s="225"/>
      <c r="B25" s="230" t="s">
        <v>15</v>
      </c>
      <c r="C25" s="117" t="s">
        <v>17</v>
      </c>
      <c r="D25" s="83">
        <f>D30*0.6</f>
        <v>48</v>
      </c>
      <c r="E25" s="84">
        <f>E30*0.6</f>
        <v>54</v>
      </c>
      <c r="F25" s="84">
        <f>F30*0.6</f>
        <v>60</v>
      </c>
      <c r="G25" s="85">
        <f>G30*0.6</f>
        <v>63</v>
      </c>
      <c r="H25" s="137"/>
      <c r="I25" s="225"/>
      <c r="J25" s="230" t="s">
        <v>15</v>
      </c>
      <c r="K25" s="154" t="s">
        <v>17</v>
      </c>
      <c r="L25" s="98">
        <f>L28*0.6</f>
        <v>63</v>
      </c>
      <c r="M25" s="137"/>
      <c r="N25" s="225"/>
      <c r="O25" s="230" t="s">
        <v>15</v>
      </c>
      <c r="P25" s="25" t="s">
        <v>17</v>
      </c>
      <c r="Q25" s="102">
        <f>Q28*0.6</f>
        <v>64.313681368136812</v>
      </c>
      <c r="R25" s="84">
        <f>R28*0.6</f>
        <v>65.627362736273625</v>
      </c>
      <c r="S25" s="84">
        <f>S28*0.6</f>
        <v>66.941044104410437</v>
      </c>
      <c r="T25" s="85">
        <f>T28*0.6</f>
        <v>68.614570207020691</v>
      </c>
      <c r="U25" s="133"/>
      <c r="V25" s="142"/>
      <c r="W25" s="24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</row>
    <row r="26" spans="1:113" ht="15.95" customHeight="1">
      <c r="A26" s="225"/>
      <c r="B26" s="223"/>
      <c r="C26" s="169">
        <v>5</v>
      </c>
      <c r="D26" s="86">
        <f>D30*0.76</f>
        <v>60.8</v>
      </c>
      <c r="E26" s="87">
        <f>E30*0.76</f>
        <v>68.400000000000006</v>
      </c>
      <c r="F26" s="87">
        <f>F30*0.76</f>
        <v>76</v>
      </c>
      <c r="G26" s="88">
        <f>G30*0.76</f>
        <v>79.8</v>
      </c>
      <c r="H26" s="137"/>
      <c r="I26" s="225"/>
      <c r="J26" s="223"/>
      <c r="K26" s="27">
        <v>3</v>
      </c>
      <c r="L26" s="99">
        <f>L28*0.8</f>
        <v>84</v>
      </c>
      <c r="M26" s="137"/>
      <c r="N26" s="225"/>
      <c r="O26" s="223"/>
      <c r="P26" s="27">
        <v>3</v>
      </c>
      <c r="Q26" s="103">
        <f>Q28*0.8</f>
        <v>85.751575157515759</v>
      </c>
      <c r="R26" s="75">
        <f>R28*0.8</f>
        <v>87.503150315031519</v>
      </c>
      <c r="S26" s="75">
        <f>S28*0.8</f>
        <v>89.254725472547264</v>
      </c>
      <c r="T26" s="76">
        <f>T28*0.8</f>
        <v>91.486093609360935</v>
      </c>
      <c r="U26" s="133"/>
      <c r="V26" s="142"/>
      <c r="W26" s="24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</row>
    <row r="27" spans="1:113" ht="15.95" customHeight="1">
      <c r="A27" s="225"/>
      <c r="B27" s="223"/>
      <c r="C27" s="28">
        <v>5</v>
      </c>
      <c r="D27" s="77">
        <f>D30*0.82</f>
        <v>65.599999999999994</v>
      </c>
      <c r="E27" s="78">
        <f>E30*0.82</f>
        <v>73.8</v>
      </c>
      <c r="F27" s="78">
        <f>F30*0.82</f>
        <v>82</v>
      </c>
      <c r="G27" s="79">
        <f>G30*0.82</f>
        <v>86.1</v>
      </c>
      <c r="H27" s="137"/>
      <c r="I27" s="225"/>
      <c r="J27" s="223"/>
      <c r="K27" s="28">
        <v>3</v>
      </c>
      <c r="L27" s="100">
        <f>L28*0.9</f>
        <v>94.5</v>
      </c>
      <c r="M27" s="137"/>
      <c r="N27" s="225"/>
      <c r="O27" s="223"/>
      <c r="P27" s="28">
        <v>3</v>
      </c>
      <c r="Q27" s="104">
        <f>Q28*0.9</f>
        <v>96.470522052205226</v>
      </c>
      <c r="R27" s="78">
        <f>R28*0.9</f>
        <v>98.441044104410452</v>
      </c>
      <c r="S27" s="78">
        <f>S28*0.9</f>
        <v>100.41156615661568</v>
      </c>
      <c r="T27" s="79">
        <f>T28*0.9</f>
        <v>102.92185531053106</v>
      </c>
      <c r="U27" s="133"/>
      <c r="V27" s="142"/>
      <c r="W27" s="24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</row>
    <row r="28" spans="1:113" ht="15.95" customHeight="1" thickBot="1">
      <c r="A28" s="225"/>
      <c r="B28" s="223"/>
      <c r="C28" s="28">
        <v>5</v>
      </c>
      <c r="D28" s="77">
        <f>D30*0.88</f>
        <v>70.400000000000006</v>
      </c>
      <c r="E28" s="78">
        <f>E30*0.88</f>
        <v>79.2</v>
      </c>
      <c r="F28" s="78">
        <f>F30*0.88</f>
        <v>88</v>
      </c>
      <c r="G28" s="79">
        <f>G30*0.88</f>
        <v>92.4</v>
      </c>
      <c r="H28" s="137"/>
      <c r="I28" s="225"/>
      <c r="J28" s="223"/>
      <c r="K28" s="40">
        <v>3</v>
      </c>
      <c r="L28" s="101">
        <f>G30</f>
        <v>105</v>
      </c>
      <c r="M28" s="137"/>
      <c r="N28" s="225"/>
      <c r="O28" s="223"/>
      <c r="P28" s="40">
        <v>3</v>
      </c>
      <c r="Q28" s="105">
        <f>L28+(S28-L28)/3</f>
        <v>107.18946894689469</v>
      </c>
      <c r="R28" s="81">
        <f>L28+((S28-L28)/3)*2</f>
        <v>109.37893789378938</v>
      </c>
      <c r="S28" s="81">
        <f>G30/(1.0278-(0.0278*5))*(1.0278-(0.0278*3))</f>
        <v>111.56840684068408</v>
      </c>
      <c r="T28" s="82">
        <f>S28*1.025</f>
        <v>114.35761701170117</v>
      </c>
      <c r="U28" s="133"/>
      <c r="V28" s="142"/>
      <c r="W28" s="24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</row>
    <row r="29" spans="1:113" ht="15.95" customHeight="1">
      <c r="A29" s="225"/>
      <c r="B29" s="223"/>
      <c r="C29" s="28">
        <v>5</v>
      </c>
      <c r="D29" s="77">
        <f>D30*0.94</f>
        <v>75.199999999999989</v>
      </c>
      <c r="E29" s="78">
        <f>E30*0.94</f>
        <v>84.6</v>
      </c>
      <c r="F29" s="78">
        <f>F30*0.94</f>
        <v>94</v>
      </c>
      <c r="G29" s="79">
        <f>G30*0.94</f>
        <v>98.699999999999989</v>
      </c>
      <c r="H29" s="137"/>
      <c r="I29" s="225"/>
      <c r="J29" s="223"/>
      <c r="K29" s="170"/>
      <c r="L29" s="50"/>
      <c r="M29" s="139"/>
      <c r="N29" s="225"/>
      <c r="O29" s="223"/>
      <c r="P29" s="41"/>
      <c r="Q29" s="42"/>
      <c r="R29" s="42"/>
      <c r="S29" s="42"/>
      <c r="T29" s="43"/>
      <c r="U29" s="133"/>
      <c r="V29" s="142"/>
      <c r="W29" s="24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</row>
    <row r="30" spans="1:113" ht="15.95" customHeight="1" thickBot="1">
      <c r="A30" s="226"/>
      <c r="B30" s="231"/>
      <c r="C30" s="166">
        <v>5</v>
      </c>
      <c r="D30" s="89">
        <f>F30*0.8</f>
        <v>80</v>
      </c>
      <c r="E30" s="90">
        <f>D30+(F30-D30)/2</f>
        <v>90</v>
      </c>
      <c r="F30" s="90">
        <f>F6</f>
        <v>100</v>
      </c>
      <c r="G30" s="91">
        <f>F30*1.05</f>
        <v>105</v>
      </c>
      <c r="H30" s="137"/>
      <c r="I30" s="226"/>
      <c r="J30" s="231"/>
      <c r="K30" s="44"/>
      <c r="L30" s="46"/>
      <c r="M30" s="139"/>
      <c r="N30" s="226"/>
      <c r="O30" s="231"/>
      <c r="P30" s="44"/>
      <c r="Q30" s="45"/>
      <c r="R30" s="45"/>
      <c r="S30" s="45"/>
      <c r="T30" s="46"/>
      <c r="U30" s="133"/>
      <c r="V30" s="142"/>
      <c r="W30" s="24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</row>
    <row r="31" spans="1:113" ht="15.95" customHeight="1" thickBot="1">
      <c r="A31" s="20"/>
      <c r="B31" s="22"/>
      <c r="C31" s="17"/>
      <c r="D31" s="18"/>
      <c r="E31" s="18"/>
      <c r="F31" s="18"/>
      <c r="G31" s="18"/>
      <c r="H31" s="138"/>
      <c r="I31" s="3"/>
      <c r="J31" s="23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4"/>
      <c r="V31" s="24"/>
      <c r="W31" s="24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</row>
    <row r="32" spans="1:113" ht="15.95" customHeight="1" thickBot="1">
      <c r="A32" s="112"/>
      <c r="B32" s="14" t="s">
        <v>8</v>
      </c>
      <c r="C32" s="14" t="s">
        <v>7</v>
      </c>
      <c r="D32" s="15" t="s">
        <v>6</v>
      </c>
      <c r="E32" s="16" t="s">
        <v>9</v>
      </c>
      <c r="F32" s="16" t="s">
        <v>10</v>
      </c>
      <c r="G32" s="113" t="s">
        <v>11</v>
      </c>
      <c r="H32" s="138"/>
      <c r="I32" s="13"/>
      <c r="J32" s="14" t="s">
        <v>8</v>
      </c>
      <c r="K32" s="14" t="s">
        <v>7</v>
      </c>
      <c r="L32" s="108" t="s">
        <v>23</v>
      </c>
      <c r="M32" s="21"/>
      <c r="N32" s="13"/>
      <c r="O32" s="14" t="s">
        <v>8</v>
      </c>
      <c r="P32" s="51" t="s">
        <v>7</v>
      </c>
      <c r="Q32" s="36" t="s">
        <v>26</v>
      </c>
      <c r="R32" s="37" t="s">
        <v>27</v>
      </c>
      <c r="S32" s="37" t="s">
        <v>28</v>
      </c>
      <c r="T32" s="38" t="s">
        <v>29</v>
      </c>
      <c r="U32" s="24"/>
      <c r="V32" s="24"/>
      <c r="W32" s="24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</row>
    <row r="33" spans="1:113" ht="15.95" customHeight="1">
      <c r="A33" s="224" t="s">
        <v>4</v>
      </c>
      <c r="B33" s="221" t="s">
        <v>2</v>
      </c>
      <c r="C33" s="26" t="s">
        <v>16</v>
      </c>
      <c r="D33" s="62">
        <v>20</v>
      </c>
      <c r="E33" s="63">
        <v>20</v>
      </c>
      <c r="F33" s="63">
        <v>20</v>
      </c>
      <c r="G33" s="64">
        <v>20</v>
      </c>
      <c r="H33" s="139"/>
      <c r="I33" s="224" t="s">
        <v>4</v>
      </c>
      <c r="J33" s="221" t="s">
        <v>13</v>
      </c>
      <c r="K33" s="26" t="s">
        <v>16</v>
      </c>
      <c r="L33" s="92">
        <v>20</v>
      </c>
      <c r="M33" s="139"/>
      <c r="N33" s="224" t="s">
        <v>4</v>
      </c>
      <c r="O33" s="230" t="s">
        <v>13</v>
      </c>
      <c r="P33" s="26" t="s">
        <v>16</v>
      </c>
      <c r="Q33" s="123">
        <v>20</v>
      </c>
      <c r="R33" s="63">
        <v>20</v>
      </c>
      <c r="S33" s="63">
        <v>20</v>
      </c>
      <c r="T33" s="64">
        <v>20</v>
      </c>
      <c r="U33" s="24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</row>
    <row r="34" spans="1:113" ht="15.95" customHeight="1">
      <c r="A34" s="225"/>
      <c r="B34" s="222"/>
      <c r="C34" s="114">
        <v>8</v>
      </c>
      <c r="D34" s="65">
        <f>D39*0.35</f>
        <v>20.717928000000001</v>
      </c>
      <c r="E34" s="66">
        <f>E39*0.35</f>
        <v>22.789720800000001</v>
      </c>
      <c r="F34" s="66">
        <f>F39*0.35</f>
        <v>24.746414000000001</v>
      </c>
      <c r="G34" s="67">
        <f>G39*0.35</f>
        <v>25.681598250000004</v>
      </c>
      <c r="H34" s="139"/>
      <c r="I34" s="225"/>
      <c r="J34" s="222"/>
      <c r="K34" s="114">
        <v>8</v>
      </c>
      <c r="L34" s="93">
        <f>L39*0.35</f>
        <v>33.993749999999999</v>
      </c>
      <c r="M34" s="139"/>
      <c r="N34" s="225"/>
      <c r="O34" s="223"/>
      <c r="P34" s="114">
        <v>8</v>
      </c>
      <c r="Q34" s="124">
        <f>Q39*0.35</f>
        <v>34.958442496202743</v>
      </c>
      <c r="R34" s="66">
        <f>R39*0.35</f>
        <v>35.923134992405487</v>
      </c>
      <c r="S34" s="66">
        <f>S39*0.35</f>
        <v>36.887827488608231</v>
      </c>
      <c r="T34" s="67">
        <f>T39*0.35</f>
        <v>37.810023175823432</v>
      </c>
      <c r="U34" s="24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</row>
    <row r="35" spans="1:113" ht="15.95" customHeight="1">
      <c r="A35" s="225"/>
      <c r="B35" s="222"/>
      <c r="C35" s="114" t="s">
        <v>17</v>
      </c>
      <c r="D35" s="65">
        <f>D39*0.5</f>
        <v>29.597040000000003</v>
      </c>
      <c r="E35" s="66">
        <f>E39*0.5</f>
        <v>32.556744000000002</v>
      </c>
      <c r="F35" s="66">
        <f>F39*0.5</f>
        <v>35.352020000000003</v>
      </c>
      <c r="G35" s="67">
        <f>G39*0.5</f>
        <v>36.687997500000009</v>
      </c>
      <c r="H35" s="139"/>
      <c r="I35" s="225"/>
      <c r="J35" s="222"/>
      <c r="K35" s="114" t="s">
        <v>17</v>
      </c>
      <c r="L35" s="93">
        <f>L39*0.5</f>
        <v>48.5625</v>
      </c>
      <c r="M35" s="139"/>
      <c r="N35" s="225"/>
      <c r="O35" s="223"/>
      <c r="P35" s="114" t="s">
        <v>17</v>
      </c>
      <c r="Q35" s="124">
        <f>Q39*0.5</f>
        <v>49.940632137432495</v>
      </c>
      <c r="R35" s="66">
        <f>R39*0.5</f>
        <v>51.318764274864982</v>
      </c>
      <c r="S35" s="66">
        <f>S39*0.5</f>
        <v>52.696896412297477</v>
      </c>
      <c r="T35" s="67">
        <f>T39*0.5</f>
        <v>54.014318822604906</v>
      </c>
      <c r="U35" s="24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</row>
    <row r="36" spans="1:113" ht="15.95" customHeight="1">
      <c r="A36" s="225"/>
      <c r="B36" s="222"/>
      <c r="C36" s="114" t="s">
        <v>18</v>
      </c>
      <c r="D36" s="65">
        <f>D39*0.7</f>
        <v>41.435856000000001</v>
      </c>
      <c r="E36" s="66">
        <f>E39*0.7</f>
        <v>45.579441600000003</v>
      </c>
      <c r="F36" s="66">
        <f>F39*0.7</f>
        <v>49.492828000000003</v>
      </c>
      <c r="G36" s="67">
        <f>G39*0.7</f>
        <v>51.363196500000008</v>
      </c>
      <c r="H36" s="139"/>
      <c r="I36" s="225"/>
      <c r="J36" s="222"/>
      <c r="K36" s="114" t="s">
        <v>18</v>
      </c>
      <c r="L36" s="93">
        <f>L39*0.7</f>
        <v>67.987499999999997</v>
      </c>
      <c r="M36" s="139"/>
      <c r="N36" s="225"/>
      <c r="O36" s="223"/>
      <c r="P36" s="114" t="s">
        <v>18</v>
      </c>
      <c r="Q36" s="124">
        <f>Q39*0.7</f>
        <v>69.916884992405485</v>
      </c>
      <c r="R36" s="66">
        <f>R39*0.7</f>
        <v>71.846269984810974</v>
      </c>
      <c r="S36" s="66">
        <f>S39*0.7</f>
        <v>73.775654977216462</v>
      </c>
      <c r="T36" s="67">
        <f>T39*0.7</f>
        <v>75.620046351646863</v>
      </c>
      <c r="U36" s="24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</row>
    <row r="37" spans="1:113" ht="15.95" customHeight="1">
      <c r="A37" s="225"/>
      <c r="B37" s="222"/>
      <c r="C37" s="114" t="s">
        <v>19</v>
      </c>
      <c r="D37" s="65">
        <f>D39*0.8</f>
        <v>47.355264000000005</v>
      </c>
      <c r="E37" s="66">
        <f>E39*0.8</f>
        <v>52.090790400000003</v>
      </c>
      <c r="F37" s="66">
        <f>F39*0.8</f>
        <v>56.563232000000006</v>
      </c>
      <c r="G37" s="67">
        <f>G39*0.8</f>
        <v>58.700796000000018</v>
      </c>
      <c r="H37" s="139"/>
      <c r="I37" s="225"/>
      <c r="J37" s="222"/>
      <c r="K37" s="114" t="s">
        <v>19</v>
      </c>
      <c r="L37" s="93">
        <f>L39*0.8</f>
        <v>77.7</v>
      </c>
      <c r="M37" s="139"/>
      <c r="N37" s="225"/>
      <c r="O37" s="223"/>
      <c r="P37" s="114" t="s">
        <v>19</v>
      </c>
      <c r="Q37" s="124">
        <f>Q39*0.8</f>
        <v>79.905011419891991</v>
      </c>
      <c r="R37" s="66">
        <f>R39*0.8</f>
        <v>82.11002283978398</v>
      </c>
      <c r="S37" s="66">
        <f>S39*0.8</f>
        <v>84.315034259675969</v>
      </c>
      <c r="T37" s="67">
        <f>T39*0.8</f>
        <v>86.422910116167856</v>
      </c>
      <c r="U37" s="24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</row>
    <row r="38" spans="1:113" ht="15.95" customHeight="1" thickBot="1">
      <c r="A38" s="225"/>
      <c r="B38" s="222"/>
      <c r="C38" s="116">
        <v>1</v>
      </c>
      <c r="D38" s="71">
        <f>D39*0.9</f>
        <v>53.27467200000001</v>
      </c>
      <c r="E38" s="72">
        <f>E39*0.9</f>
        <v>58.602139200000003</v>
      </c>
      <c r="F38" s="72">
        <f>F39*0.9</f>
        <v>63.63363600000001</v>
      </c>
      <c r="G38" s="73">
        <f>G39*0.9</f>
        <v>66.038395500000021</v>
      </c>
      <c r="H38" s="139"/>
      <c r="I38" s="225"/>
      <c r="J38" s="222"/>
      <c r="K38" s="115">
        <v>1</v>
      </c>
      <c r="L38" s="94">
        <f>L39*0.9</f>
        <v>87.412500000000009</v>
      </c>
      <c r="M38" s="139"/>
      <c r="N38" s="225"/>
      <c r="O38" s="223"/>
      <c r="P38" s="116">
        <v>1</v>
      </c>
      <c r="Q38" s="125">
        <f>Q39*0.9</f>
        <v>89.893137847378497</v>
      </c>
      <c r="R38" s="72">
        <f>R39*0.9</f>
        <v>92.373775694756972</v>
      </c>
      <c r="S38" s="72">
        <f>S39*0.9</f>
        <v>94.854413542135461</v>
      </c>
      <c r="T38" s="73">
        <f>T39*0.9</f>
        <v>97.225773880688834</v>
      </c>
      <c r="U38" s="24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</row>
    <row r="39" spans="1:113" ht="15.95" customHeight="1" thickBot="1">
      <c r="A39" s="225"/>
      <c r="B39" s="229"/>
      <c r="C39" s="117" t="s">
        <v>20</v>
      </c>
      <c r="D39" s="127">
        <f>D16*0.9</f>
        <v>59.194080000000007</v>
      </c>
      <c r="E39" s="128">
        <f>E16*0.88</f>
        <v>65.113488000000004</v>
      </c>
      <c r="F39" s="128">
        <f>F16*0.86</f>
        <v>70.704040000000006</v>
      </c>
      <c r="G39" s="129">
        <f>G16*0.85</f>
        <v>73.375995000000017</v>
      </c>
      <c r="H39" s="139"/>
      <c r="I39" s="225"/>
      <c r="J39" s="229"/>
      <c r="K39" s="117" t="s">
        <v>21</v>
      </c>
      <c r="L39" s="122">
        <f>G51</f>
        <v>97.125</v>
      </c>
      <c r="M39" s="139"/>
      <c r="N39" s="225"/>
      <c r="O39" s="231"/>
      <c r="P39" s="154" t="s">
        <v>21</v>
      </c>
      <c r="Q39" s="127">
        <f>L39+(S39-L39)/3</f>
        <v>99.881264274864989</v>
      </c>
      <c r="R39" s="128">
        <f>L39+((S39-L39)/3)*2</f>
        <v>102.63752854972996</v>
      </c>
      <c r="S39" s="128">
        <f>L39*1.075/(1.0278-(0.0278*5))*(1.0278-(0.0278*3))*0.95</f>
        <v>105.39379282459495</v>
      </c>
      <c r="T39" s="129">
        <f>S39*1.025</f>
        <v>108.02863764520981</v>
      </c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</row>
    <row r="40" spans="1:113" ht="15.95" customHeight="1">
      <c r="A40" s="225"/>
      <c r="B40" s="221" t="s">
        <v>14</v>
      </c>
      <c r="C40" s="31" t="s">
        <v>16</v>
      </c>
      <c r="D40" s="62">
        <v>20</v>
      </c>
      <c r="E40" s="63">
        <v>20</v>
      </c>
      <c r="F40" s="63">
        <v>20</v>
      </c>
      <c r="G40" s="64">
        <v>20</v>
      </c>
      <c r="H40" s="139"/>
      <c r="I40" s="225"/>
      <c r="J40" s="221" t="s">
        <v>14</v>
      </c>
      <c r="K40" s="31" t="s">
        <v>16</v>
      </c>
      <c r="L40" s="92">
        <v>20</v>
      </c>
      <c r="M40" s="139"/>
      <c r="N40" s="225"/>
      <c r="O40" s="230" t="s">
        <v>14</v>
      </c>
      <c r="P40" s="26" t="s">
        <v>16</v>
      </c>
      <c r="Q40" s="123">
        <v>20</v>
      </c>
      <c r="R40" s="63">
        <v>20</v>
      </c>
      <c r="S40" s="63">
        <v>20</v>
      </c>
      <c r="T40" s="64">
        <v>20</v>
      </c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</row>
    <row r="41" spans="1:113" ht="15.95" customHeight="1">
      <c r="A41" s="225"/>
      <c r="B41" s="222"/>
      <c r="C41" s="32" t="s">
        <v>17</v>
      </c>
      <c r="D41" s="65">
        <f>D46*0.4</f>
        <v>29.6</v>
      </c>
      <c r="E41" s="66">
        <f>E46*0.4</f>
        <v>33.300000000000004</v>
      </c>
      <c r="F41" s="66">
        <f>F46*0.4</f>
        <v>37</v>
      </c>
      <c r="G41" s="67">
        <f>G46*0.4</f>
        <v>38.85</v>
      </c>
      <c r="H41" s="139"/>
      <c r="I41" s="225"/>
      <c r="J41" s="222"/>
      <c r="K41" s="32" t="s">
        <v>17</v>
      </c>
      <c r="L41" s="93">
        <f>L46*0.4</f>
        <v>38.85</v>
      </c>
      <c r="M41" s="139"/>
      <c r="N41" s="225"/>
      <c r="O41" s="223"/>
      <c r="P41" s="114" t="s">
        <v>17</v>
      </c>
      <c r="Q41" s="124">
        <f>Q46*0.4</f>
        <v>39.952505709945996</v>
      </c>
      <c r="R41" s="66">
        <f>R46*0.4</f>
        <v>41.05501141989199</v>
      </c>
      <c r="S41" s="66">
        <f>S46*0.4</f>
        <v>42.157517129837984</v>
      </c>
      <c r="T41" s="67">
        <f>T46*0.4</f>
        <v>43.211455058083928</v>
      </c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</row>
    <row r="42" spans="1:113" ht="15.95" customHeight="1">
      <c r="A42" s="225"/>
      <c r="B42" s="222"/>
      <c r="C42" s="32">
        <v>5</v>
      </c>
      <c r="D42" s="65">
        <f>D46*0.6</f>
        <v>44.4</v>
      </c>
      <c r="E42" s="66">
        <f>E46*0.6</f>
        <v>49.949999999999996</v>
      </c>
      <c r="F42" s="66">
        <f>F46*0.6</f>
        <v>55.5</v>
      </c>
      <c r="G42" s="67">
        <f>G46*0.6</f>
        <v>58.274999999999999</v>
      </c>
      <c r="H42" s="139"/>
      <c r="I42" s="225"/>
      <c r="J42" s="222"/>
      <c r="K42" s="32">
        <v>5</v>
      </c>
      <c r="L42" s="93">
        <f>L46*0.6</f>
        <v>58.274999999999999</v>
      </c>
      <c r="M42" s="139"/>
      <c r="N42" s="225"/>
      <c r="O42" s="223"/>
      <c r="P42" s="114">
        <v>5</v>
      </c>
      <c r="Q42" s="124">
        <f>Q46*0.6</f>
        <v>59.928758564918994</v>
      </c>
      <c r="R42" s="66">
        <f>R46*0.6</f>
        <v>61.582517129837974</v>
      </c>
      <c r="S42" s="66">
        <f>S46*0.6</f>
        <v>63.236275694756969</v>
      </c>
      <c r="T42" s="67">
        <f>T46*0.6</f>
        <v>64.817182587125885</v>
      </c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</row>
    <row r="43" spans="1:113" ht="15.95" customHeight="1">
      <c r="A43" s="225"/>
      <c r="B43" s="222"/>
      <c r="C43" s="32">
        <v>3</v>
      </c>
      <c r="D43" s="65">
        <f>D46*0.75</f>
        <v>55.5</v>
      </c>
      <c r="E43" s="66">
        <f>E46*0.75</f>
        <v>62.4375</v>
      </c>
      <c r="F43" s="66">
        <f>F46*0.75</f>
        <v>69.375</v>
      </c>
      <c r="G43" s="67">
        <f>G46*0.75</f>
        <v>72.84375</v>
      </c>
      <c r="H43" s="139"/>
      <c r="I43" s="225"/>
      <c r="J43" s="222"/>
      <c r="K43" s="32">
        <v>3</v>
      </c>
      <c r="L43" s="93">
        <f>L46*0.75</f>
        <v>72.84375</v>
      </c>
      <c r="M43" s="139"/>
      <c r="N43" s="225"/>
      <c r="O43" s="223"/>
      <c r="P43" s="114">
        <v>3</v>
      </c>
      <c r="Q43" s="124">
        <f>Q46*0.75</f>
        <v>74.910948206148745</v>
      </c>
      <c r="R43" s="66">
        <f>R46*0.75</f>
        <v>76.978146412297477</v>
      </c>
      <c r="S43" s="66">
        <f>S46*0.75</f>
        <v>79.045344618446222</v>
      </c>
      <c r="T43" s="67">
        <f>T46*0.75</f>
        <v>81.021478233907359</v>
      </c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</row>
    <row r="44" spans="1:113" ht="15.95" customHeight="1">
      <c r="A44" s="225"/>
      <c r="B44" s="222"/>
      <c r="C44" s="32">
        <v>2</v>
      </c>
      <c r="D44" s="65">
        <f>D46*0.85</f>
        <v>62.9</v>
      </c>
      <c r="E44" s="66">
        <f>E46*0.85</f>
        <v>70.762500000000003</v>
      </c>
      <c r="F44" s="66">
        <f>F46*0.85</f>
        <v>78.625</v>
      </c>
      <c r="G44" s="67">
        <f>G46*0.85</f>
        <v>82.556249999999991</v>
      </c>
      <c r="H44" s="139"/>
      <c r="I44" s="225"/>
      <c r="J44" s="222"/>
      <c r="K44" s="32">
        <v>2</v>
      </c>
      <c r="L44" s="93">
        <f>L46*0.85</f>
        <v>82.556249999999991</v>
      </c>
      <c r="M44" s="139"/>
      <c r="N44" s="225"/>
      <c r="O44" s="223"/>
      <c r="P44" s="114">
        <v>2</v>
      </c>
      <c r="Q44" s="124">
        <f>Q46*0.85</f>
        <v>84.899074633635237</v>
      </c>
      <c r="R44" s="66">
        <f>R46*0.85</f>
        <v>87.241899267270469</v>
      </c>
      <c r="S44" s="66">
        <f>S46*0.85</f>
        <v>89.584723900905715</v>
      </c>
      <c r="T44" s="67">
        <f>T46*0.85</f>
        <v>91.824341998428338</v>
      </c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</row>
    <row r="45" spans="1:113" ht="15.95" customHeight="1" thickBot="1">
      <c r="A45" s="225"/>
      <c r="B45" s="222"/>
      <c r="C45" s="33">
        <v>1</v>
      </c>
      <c r="D45" s="68">
        <f>D46*0.9</f>
        <v>66.600000000000009</v>
      </c>
      <c r="E45" s="69">
        <f>E46*0.9</f>
        <v>74.924999999999997</v>
      </c>
      <c r="F45" s="69">
        <f>F46*0.9</f>
        <v>83.25</v>
      </c>
      <c r="G45" s="70">
        <f>G46*0.9</f>
        <v>87.412500000000009</v>
      </c>
      <c r="H45" s="139"/>
      <c r="I45" s="225"/>
      <c r="J45" s="222"/>
      <c r="K45" s="33">
        <v>1</v>
      </c>
      <c r="L45" s="94">
        <f>L46*0.9</f>
        <v>87.412500000000009</v>
      </c>
      <c r="M45" s="139"/>
      <c r="N45" s="225"/>
      <c r="O45" s="223"/>
      <c r="P45" s="115">
        <v>1</v>
      </c>
      <c r="Q45" s="126">
        <f>Q46*0.9</f>
        <v>89.893137847378497</v>
      </c>
      <c r="R45" s="69">
        <f>R46*0.9</f>
        <v>92.373775694756972</v>
      </c>
      <c r="S45" s="69">
        <f>S46*0.9</f>
        <v>94.854413542135461</v>
      </c>
      <c r="T45" s="70">
        <f>T46*0.9</f>
        <v>97.225773880688834</v>
      </c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</row>
    <row r="46" spans="1:113" ht="15.95" customHeight="1" thickBot="1">
      <c r="A46" s="225"/>
      <c r="B46" s="223"/>
      <c r="C46" s="117" t="s">
        <v>20</v>
      </c>
      <c r="D46" s="150">
        <f>F46*0.8</f>
        <v>74</v>
      </c>
      <c r="E46" s="151">
        <f>D46+(F46-D46)/2</f>
        <v>83.25</v>
      </c>
      <c r="F46" s="151">
        <f>F5*0.925</f>
        <v>92.5</v>
      </c>
      <c r="G46" s="152">
        <f>F46*1.05</f>
        <v>97.125</v>
      </c>
      <c r="H46" s="139"/>
      <c r="I46" s="225"/>
      <c r="J46" s="223"/>
      <c r="K46" s="117" t="s">
        <v>21</v>
      </c>
      <c r="L46" s="153">
        <f>G46</f>
        <v>97.125</v>
      </c>
      <c r="M46" s="140"/>
      <c r="N46" s="225"/>
      <c r="O46" s="229"/>
      <c r="P46" s="155" t="s">
        <v>21</v>
      </c>
      <c r="Q46" s="202">
        <f>L46+(S46-L46)/3</f>
        <v>99.881264274864989</v>
      </c>
      <c r="R46" s="208">
        <f>L46+((S46-L46)/3)*2</f>
        <v>102.63752854972996</v>
      </c>
      <c r="S46" s="208">
        <f>G46*1.075/(1.0278-(0.0278*5))*(1.0278-(0.0278*3))*0.95</f>
        <v>105.39379282459495</v>
      </c>
      <c r="T46" s="153">
        <f>S46*1.025</f>
        <v>108.02863764520981</v>
      </c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</row>
    <row r="47" spans="1:113" ht="15.95" customHeight="1">
      <c r="A47" s="225"/>
      <c r="B47" s="230" t="s">
        <v>13</v>
      </c>
      <c r="C47" s="26" t="s">
        <v>17</v>
      </c>
      <c r="D47" s="123">
        <f>D51*0.5</f>
        <v>37</v>
      </c>
      <c r="E47" s="63">
        <f>E51*0.5</f>
        <v>41.625</v>
      </c>
      <c r="F47" s="63">
        <f>F51*0.5</f>
        <v>46.25</v>
      </c>
      <c r="G47" s="64">
        <f>G51*0.5</f>
        <v>48.5625</v>
      </c>
      <c r="H47" s="139"/>
      <c r="I47" s="225"/>
      <c r="J47" s="239" t="s">
        <v>31</v>
      </c>
      <c r="K47" s="147" t="s">
        <v>17</v>
      </c>
      <c r="L47" s="160">
        <v>0.4</v>
      </c>
      <c r="M47" s="130"/>
      <c r="N47" s="225"/>
      <c r="O47" s="242" t="s">
        <v>31</v>
      </c>
      <c r="P47" s="147" t="s">
        <v>17</v>
      </c>
      <c r="Q47" s="161">
        <v>0.4</v>
      </c>
      <c r="R47" s="157">
        <v>0.4</v>
      </c>
      <c r="S47" s="157">
        <v>0.4</v>
      </c>
      <c r="T47" s="158">
        <v>0.4</v>
      </c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</row>
    <row r="48" spans="1:113" ht="15.95" customHeight="1">
      <c r="A48" s="225"/>
      <c r="B48" s="223"/>
      <c r="C48" s="114" t="s">
        <v>18</v>
      </c>
      <c r="D48" s="124">
        <f>D51*0.7</f>
        <v>51.8</v>
      </c>
      <c r="E48" s="66">
        <f>E51*0.7</f>
        <v>58.274999999999999</v>
      </c>
      <c r="F48" s="66">
        <f>F51*0.7</f>
        <v>64.75</v>
      </c>
      <c r="G48" s="67">
        <f>G51*0.7</f>
        <v>67.987499999999997</v>
      </c>
      <c r="H48" s="139"/>
      <c r="I48" s="225"/>
      <c r="J48" s="240"/>
      <c r="K48" s="148">
        <v>5</v>
      </c>
      <c r="L48" s="162">
        <v>0.6</v>
      </c>
      <c r="M48" s="130"/>
      <c r="N48" s="225"/>
      <c r="O48" s="243"/>
      <c r="P48" s="148">
        <v>5</v>
      </c>
      <c r="Q48" s="163">
        <v>0.6</v>
      </c>
      <c r="R48" s="156">
        <v>0.6</v>
      </c>
      <c r="S48" s="156">
        <v>0.6</v>
      </c>
      <c r="T48" s="159">
        <v>0.6</v>
      </c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</row>
    <row r="49" spans="1:113" ht="15.95" customHeight="1">
      <c r="A49" s="225"/>
      <c r="B49" s="223"/>
      <c r="C49" s="114" t="s">
        <v>19</v>
      </c>
      <c r="D49" s="124">
        <f>D51*0.8</f>
        <v>59.2</v>
      </c>
      <c r="E49" s="66">
        <f>E51*0.8</f>
        <v>66.600000000000009</v>
      </c>
      <c r="F49" s="66">
        <f>F51*0.8</f>
        <v>74</v>
      </c>
      <c r="G49" s="67">
        <f>G51*0.8</f>
        <v>77.7</v>
      </c>
      <c r="H49" s="139"/>
      <c r="I49" s="225"/>
      <c r="J49" s="240"/>
      <c r="K49" s="148">
        <v>3</v>
      </c>
      <c r="L49" s="162">
        <v>0.75</v>
      </c>
      <c r="M49" s="130"/>
      <c r="N49" s="225"/>
      <c r="O49" s="243"/>
      <c r="P49" s="148">
        <v>3</v>
      </c>
      <c r="Q49" s="163">
        <v>0.75</v>
      </c>
      <c r="R49" s="156">
        <v>0.75</v>
      </c>
      <c r="S49" s="156">
        <v>0.75</v>
      </c>
      <c r="T49" s="159">
        <v>0.75</v>
      </c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</row>
    <row r="50" spans="1:113" ht="15.95" customHeight="1" thickBot="1">
      <c r="A50" s="225"/>
      <c r="B50" s="223"/>
      <c r="C50" s="115">
        <v>1</v>
      </c>
      <c r="D50" s="126">
        <f>D51*0.9</f>
        <v>66.600000000000009</v>
      </c>
      <c r="E50" s="69">
        <f>E51*0.9</f>
        <v>74.924999999999997</v>
      </c>
      <c r="F50" s="69">
        <f>F51*0.9</f>
        <v>83.25</v>
      </c>
      <c r="G50" s="70">
        <f>G51*0.9</f>
        <v>87.412500000000009</v>
      </c>
      <c r="H50" s="139"/>
      <c r="I50" s="225"/>
      <c r="J50" s="240"/>
      <c r="K50" s="149">
        <v>2</v>
      </c>
      <c r="L50" s="164">
        <v>0.85</v>
      </c>
      <c r="M50" s="130"/>
      <c r="N50" s="225"/>
      <c r="O50" s="243"/>
      <c r="P50" s="214">
        <v>2</v>
      </c>
      <c r="Q50" s="215">
        <v>0.85</v>
      </c>
      <c r="R50" s="216">
        <v>0.85</v>
      </c>
      <c r="S50" s="216">
        <v>0.85</v>
      </c>
      <c r="T50" s="217">
        <v>0.85</v>
      </c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</row>
    <row r="51" spans="1:113" ht="15.95" customHeight="1" thickBot="1">
      <c r="A51" s="226"/>
      <c r="B51" s="231"/>
      <c r="C51" s="117" t="s">
        <v>30</v>
      </c>
      <c r="D51" s="118">
        <f>F51*0.8</f>
        <v>74</v>
      </c>
      <c r="E51" s="119">
        <f>D51+(F51-D51)/2</f>
        <v>83.25</v>
      </c>
      <c r="F51" s="119">
        <f>F4*0.925</f>
        <v>92.5</v>
      </c>
      <c r="G51" s="120">
        <f>F51*1.05</f>
        <v>97.125</v>
      </c>
      <c r="H51" s="139"/>
      <c r="I51" s="226"/>
      <c r="J51" s="241"/>
      <c r="K51" s="117" t="s">
        <v>21</v>
      </c>
      <c r="L51" s="165" t="s">
        <v>32</v>
      </c>
      <c r="M51" s="130"/>
      <c r="N51" s="226"/>
      <c r="O51" s="244"/>
      <c r="P51" s="121" t="s">
        <v>21</v>
      </c>
      <c r="Q51" s="218" t="s">
        <v>32</v>
      </c>
      <c r="R51" s="219" t="s">
        <v>32</v>
      </c>
      <c r="S51" s="219" t="s">
        <v>32</v>
      </c>
      <c r="T51" s="220" t="s">
        <v>32</v>
      </c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</row>
    <row r="52" spans="1:113" ht="15.95" customHeight="1" thickBot="1">
      <c r="A52" s="171"/>
      <c r="B52" s="172"/>
      <c r="C52" s="139"/>
      <c r="D52" s="137"/>
      <c r="E52" s="137"/>
      <c r="F52" s="137"/>
      <c r="G52" s="137"/>
      <c r="H52" s="139"/>
      <c r="I52" s="139"/>
      <c r="J52" s="139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</row>
    <row r="53" spans="1:113" ht="15.95" customHeight="1" thickBot="1">
      <c r="A53" s="112"/>
      <c r="B53" s="14" t="s">
        <v>8</v>
      </c>
      <c r="C53" s="14" t="s">
        <v>7</v>
      </c>
      <c r="D53" s="15" t="s">
        <v>6</v>
      </c>
      <c r="E53" s="16" t="s">
        <v>9</v>
      </c>
      <c r="F53" s="16" t="s">
        <v>10</v>
      </c>
      <c r="G53" s="113" t="s">
        <v>11</v>
      </c>
      <c r="H53" s="138"/>
      <c r="I53" s="13"/>
      <c r="J53" s="14" t="s">
        <v>8</v>
      </c>
      <c r="K53" s="14" t="s">
        <v>7</v>
      </c>
      <c r="L53" s="108" t="s">
        <v>23</v>
      </c>
      <c r="M53" s="21"/>
      <c r="N53" s="13"/>
      <c r="O53" s="14" t="s">
        <v>8</v>
      </c>
      <c r="P53" s="51" t="s">
        <v>7</v>
      </c>
      <c r="Q53" s="36" t="s">
        <v>26</v>
      </c>
      <c r="R53" s="37" t="s">
        <v>27</v>
      </c>
      <c r="S53" s="37" t="s">
        <v>28</v>
      </c>
      <c r="T53" s="38" t="s">
        <v>29</v>
      </c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</row>
    <row r="54" spans="1:113" ht="15.95" customHeight="1">
      <c r="A54" s="224" t="s">
        <v>5</v>
      </c>
      <c r="B54" s="245" t="s">
        <v>2</v>
      </c>
      <c r="C54" s="11" t="s">
        <v>16</v>
      </c>
      <c r="D54" s="62">
        <v>20</v>
      </c>
      <c r="E54" s="63">
        <v>20</v>
      </c>
      <c r="F54" s="63">
        <v>20</v>
      </c>
      <c r="G54" s="64">
        <v>20</v>
      </c>
      <c r="H54" s="139"/>
      <c r="I54" s="224" t="s">
        <v>5</v>
      </c>
      <c r="J54" s="232" t="s">
        <v>2</v>
      </c>
      <c r="K54" s="11" t="s">
        <v>16</v>
      </c>
      <c r="L54" s="92">
        <v>20</v>
      </c>
      <c r="M54" s="133"/>
      <c r="N54" s="224" t="s">
        <v>5</v>
      </c>
      <c r="O54" s="232" t="s">
        <v>2</v>
      </c>
      <c r="P54" s="31" t="s">
        <v>16</v>
      </c>
      <c r="Q54" s="62">
        <v>20</v>
      </c>
      <c r="R54" s="63">
        <v>20</v>
      </c>
      <c r="S54" s="63">
        <v>20</v>
      </c>
      <c r="T54" s="64">
        <v>20</v>
      </c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</row>
    <row r="55" spans="1:113" ht="15.95" customHeight="1">
      <c r="A55" s="225"/>
      <c r="B55" s="246"/>
      <c r="C55" s="12">
        <v>8</v>
      </c>
      <c r="D55" s="65">
        <f>D60*0.35</f>
        <v>21.900032000000003</v>
      </c>
      <c r="E55" s="66">
        <f>E60*0.35</f>
        <v>24.637536000000004</v>
      </c>
      <c r="F55" s="66">
        <f>F60*0.35</f>
        <v>27.375040000000002</v>
      </c>
      <c r="G55" s="67">
        <f>G60*0.35</f>
        <v>28.743792000000003</v>
      </c>
      <c r="H55" s="139"/>
      <c r="I55" s="225"/>
      <c r="J55" s="233"/>
      <c r="K55" s="12">
        <v>8</v>
      </c>
      <c r="L55" s="93">
        <f>L60*0.35</f>
        <v>32.663400000000003</v>
      </c>
      <c r="M55" s="133"/>
      <c r="N55" s="225"/>
      <c r="O55" s="233"/>
      <c r="P55" s="32">
        <v>8</v>
      </c>
      <c r="Q55" s="65">
        <f>Q60*0.35</f>
        <v>33.344500000000004</v>
      </c>
      <c r="R55" s="66">
        <f>R60*0.35</f>
        <v>34.025600000000004</v>
      </c>
      <c r="S55" s="66">
        <f>S60*0.35</f>
        <v>34.706700000000005</v>
      </c>
      <c r="T55" s="67">
        <f>T60*0.35</f>
        <v>35.574367500000001</v>
      </c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</row>
    <row r="56" spans="1:113" ht="15.95" customHeight="1">
      <c r="A56" s="225"/>
      <c r="B56" s="246"/>
      <c r="C56" s="12" t="s">
        <v>17</v>
      </c>
      <c r="D56" s="65">
        <f>D60*0.5</f>
        <v>31.285760000000007</v>
      </c>
      <c r="E56" s="66">
        <f>E60*0.5</f>
        <v>35.196480000000008</v>
      </c>
      <c r="F56" s="66">
        <f>F60*0.5</f>
        <v>39.107200000000006</v>
      </c>
      <c r="G56" s="67">
        <f>G60*0.5</f>
        <v>41.062560000000005</v>
      </c>
      <c r="H56" s="139"/>
      <c r="I56" s="225"/>
      <c r="J56" s="233"/>
      <c r="K56" s="12" t="s">
        <v>17</v>
      </c>
      <c r="L56" s="93">
        <f>L60*0.5</f>
        <v>46.662000000000006</v>
      </c>
      <c r="M56" s="24"/>
      <c r="N56" s="225"/>
      <c r="O56" s="233"/>
      <c r="P56" s="32" t="s">
        <v>17</v>
      </c>
      <c r="Q56" s="65">
        <f>Q60*0.5</f>
        <v>47.635000000000005</v>
      </c>
      <c r="R56" s="66">
        <f>R60*0.5</f>
        <v>48.608000000000011</v>
      </c>
      <c r="S56" s="66">
        <f>S60*0.5</f>
        <v>49.58100000000001</v>
      </c>
      <c r="T56" s="67">
        <f>T60*0.5</f>
        <v>50.820525000000004</v>
      </c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</row>
    <row r="57" spans="1:113" ht="15.95" customHeight="1" thickBot="1">
      <c r="A57" s="225"/>
      <c r="B57" s="246"/>
      <c r="C57" s="19" t="s">
        <v>18</v>
      </c>
      <c r="D57" s="71">
        <f>D60*0.7</f>
        <v>43.800064000000006</v>
      </c>
      <c r="E57" s="72">
        <f>E60*0.7</f>
        <v>49.275072000000009</v>
      </c>
      <c r="F57" s="72">
        <f>F60*0.7</f>
        <v>54.750080000000004</v>
      </c>
      <c r="G57" s="73">
        <f>G60*0.7</f>
        <v>57.487584000000005</v>
      </c>
      <c r="H57" s="139"/>
      <c r="I57" s="225"/>
      <c r="J57" s="233"/>
      <c r="K57" s="19" t="s">
        <v>18</v>
      </c>
      <c r="L57" s="188">
        <f>L60*0.7</f>
        <v>65.326800000000006</v>
      </c>
      <c r="M57" s="24"/>
      <c r="N57" s="225"/>
      <c r="O57" s="233"/>
      <c r="P57" s="33" t="s">
        <v>18</v>
      </c>
      <c r="Q57" s="71">
        <f>Q60*0.7</f>
        <v>66.689000000000007</v>
      </c>
      <c r="R57" s="72">
        <f>R60*0.7</f>
        <v>68.051200000000009</v>
      </c>
      <c r="S57" s="72">
        <f>S60*0.7</f>
        <v>69.41340000000001</v>
      </c>
      <c r="T57" s="73">
        <f>T60*0.7</f>
        <v>71.148735000000002</v>
      </c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</row>
    <row r="58" spans="1:113" ht="15.95" customHeight="1">
      <c r="A58" s="225"/>
      <c r="B58" s="247"/>
      <c r="C58" s="27">
        <v>5</v>
      </c>
      <c r="D58" s="103">
        <f>D62*0.76</f>
        <v>54.039040000000014</v>
      </c>
      <c r="E58" s="75">
        <f>E62*0.76</f>
        <v>60.793920000000014</v>
      </c>
      <c r="F58" s="75">
        <f>F62*0.76</f>
        <v>67.548800000000014</v>
      </c>
      <c r="G58" s="76">
        <f>G62*0.76</f>
        <v>70.926240000000007</v>
      </c>
      <c r="H58" s="139"/>
      <c r="I58" s="225"/>
      <c r="J58" s="234"/>
      <c r="K58" s="27">
        <v>3</v>
      </c>
      <c r="L58" s="99">
        <f>L60*0.8</f>
        <v>74.659200000000013</v>
      </c>
      <c r="M58" s="141"/>
      <c r="N58" s="225"/>
      <c r="O58" s="234"/>
      <c r="P58" s="47">
        <v>3</v>
      </c>
      <c r="Q58" s="74">
        <f>Q60*0.8</f>
        <v>76.216000000000008</v>
      </c>
      <c r="R58" s="75">
        <f>R60*0.8</f>
        <v>77.772800000000018</v>
      </c>
      <c r="S58" s="75">
        <f>S60*0.8</f>
        <v>79.329600000000028</v>
      </c>
      <c r="T58" s="76">
        <f>T60*0.8</f>
        <v>81.312840000000008</v>
      </c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</row>
    <row r="59" spans="1:113" ht="15.95" customHeight="1">
      <c r="A59" s="225"/>
      <c r="B59" s="247"/>
      <c r="C59" s="28">
        <v>5</v>
      </c>
      <c r="D59" s="104">
        <f>D62*0.82</f>
        <v>58.30528000000001</v>
      </c>
      <c r="E59" s="78">
        <f>E62*0.82</f>
        <v>65.593440000000015</v>
      </c>
      <c r="F59" s="78">
        <f>F62*0.82</f>
        <v>72.881600000000006</v>
      </c>
      <c r="G59" s="79">
        <f>G62*0.82</f>
        <v>76.525680000000008</v>
      </c>
      <c r="H59" s="139"/>
      <c r="I59" s="225"/>
      <c r="J59" s="234"/>
      <c r="K59" s="28">
        <v>3</v>
      </c>
      <c r="L59" s="100">
        <f>L60*0.9</f>
        <v>83.99160000000002</v>
      </c>
      <c r="M59" s="141"/>
      <c r="N59" s="225"/>
      <c r="O59" s="234"/>
      <c r="P59" s="48">
        <v>3</v>
      </c>
      <c r="Q59" s="77">
        <f>Q60*0.9</f>
        <v>85.743000000000009</v>
      </c>
      <c r="R59" s="78">
        <f>R60*0.9</f>
        <v>87.494400000000027</v>
      </c>
      <c r="S59" s="78">
        <f>S60*0.9</f>
        <v>89.245800000000017</v>
      </c>
      <c r="T59" s="79">
        <f>T60*0.9</f>
        <v>91.476945000000015</v>
      </c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</row>
    <row r="60" spans="1:113" ht="15.95" customHeight="1" thickBot="1">
      <c r="A60" s="225"/>
      <c r="B60" s="247"/>
      <c r="C60" s="28">
        <v>5</v>
      </c>
      <c r="D60" s="104">
        <f>D62*0.88</f>
        <v>62.571520000000014</v>
      </c>
      <c r="E60" s="78">
        <f>E62*0.88</f>
        <v>70.392960000000016</v>
      </c>
      <c r="F60" s="78">
        <f>F62*0.88</f>
        <v>78.214400000000012</v>
      </c>
      <c r="G60" s="79">
        <f>G62*0.88</f>
        <v>82.12512000000001</v>
      </c>
      <c r="H60" s="139"/>
      <c r="I60" s="225"/>
      <c r="J60" s="234"/>
      <c r="K60" s="166">
        <v>3</v>
      </c>
      <c r="L60" s="187">
        <f>G62</f>
        <v>93.324000000000012</v>
      </c>
      <c r="M60" s="141"/>
      <c r="N60" s="225"/>
      <c r="O60" s="234"/>
      <c r="P60" s="198">
        <v>3</v>
      </c>
      <c r="Q60" s="89">
        <f>L60+(S60-L60)/3</f>
        <v>95.27000000000001</v>
      </c>
      <c r="R60" s="90">
        <f>L60+((S60-L60)/3)*2</f>
        <v>97.216000000000022</v>
      </c>
      <c r="S60" s="90">
        <f>G62/(1.0278-(0.0278*5))*(1.0278-(0.0278*3))</f>
        <v>99.16200000000002</v>
      </c>
      <c r="T60" s="91">
        <f>S60*1.025</f>
        <v>101.64105000000001</v>
      </c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</row>
    <row r="61" spans="1:113" ht="15.95" customHeight="1">
      <c r="A61" s="225"/>
      <c r="B61" s="247"/>
      <c r="C61" s="28">
        <v>5</v>
      </c>
      <c r="D61" s="104">
        <f>D62*0.94</f>
        <v>66.837760000000003</v>
      </c>
      <c r="E61" s="78">
        <f>E62*0.94</f>
        <v>75.192480000000018</v>
      </c>
      <c r="F61" s="78">
        <f>F62*0.94</f>
        <v>83.547200000000004</v>
      </c>
      <c r="G61" s="79">
        <f>G62*0.94</f>
        <v>87.724560000000011</v>
      </c>
      <c r="H61" s="139"/>
      <c r="I61" s="225"/>
      <c r="J61" s="233"/>
      <c r="K61" s="167"/>
      <c r="L61" s="29"/>
      <c r="M61" s="139"/>
      <c r="N61" s="225"/>
      <c r="O61" s="233"/>
      <c r="P61" s="173"/>
      <c r="Q61" s="173"/>
      <c r="R61" s="173"/>
      <c r="S61" s="173"/>
      <c r="T61" s="174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</row>
    <row r="62" spans="1:113" ht="15.95" customHeight="1" thickBot="1">
      <c r="A62" s="225"/>
      <c r="B62" s="248"/>
      <c r="C62" s="40">
        <v>5</v>
      </c>
      <c r="D62" s="105">
        <f>F62*0.8</f>
        <v>71.104000000000013</v>
      </c>
      <c r="E62" s="81">
        <f>D62+(F62-D62)/2</f>
        <v>79.992000000000019</v>
      </c>
      <c r="F62" s="81">
        <f>F2</f>
        <v>88.88000000000001</v>
      </c>
      <c r="G62" s="82">
        <f>F62*1.05</f>
        <v>93.324000000000012</v>
      </c>
      <c r="H62" s="139"/>
      <c r="I62" s="225"/>
      <c r="J62" s="235"/>
      <c r="K62" s="176"/>
      <c r="L62" s="174"/>
      <c r="M62" s="139"/>
      <c r="N62" s="225"/>
      <c r="O62" s="235"/>
      <c r="P62" s="175"/>
      <c r="Q62" s="173"/>
      <c r="R62" s="173"/>
      <c r="S62" s="173"/>
      <c r="T62" s="174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</row>
    <row r="63" spans="1:113" ht="15.95" customHeight="1">
      <c r="A63" s="225"/>
      <c r="B63" s="249" t="s">
        <v>12</v>
      </c>
      <c r="C63" s="92" t="s">
        <v>16</v>
      </c>
      <c r="D63" s="123">
        <v>20</v>
      </c>
      <c r="E63" s="63">
        <v>20</v>
      </c>
      <c r="F63" s="63">
        <v>20</v>
      </c>
      <c r="G63" s="64">
        <v>20</v>
      </c>
      <c r="H63" s="139"/>
      <c r="I63" s="225"/>
      <c r="J63" s="249" t="s">
        <v>12</v>
      </c>
      <c r="K63" s="92" t="s">
        <v>16</v>
      </c>
      <c r="L63" s="193">
        <v>20</v>
      </c>
      <c r="M63" s="139"/>
      <c r="N63" s="225"/>
      <c r="O63" s="249" t="s">
        <v>12</v>
      </c>
      <c r="P63" s="199" t="s">
        <v>16</v>
      </c>
      <c r="Q63" s="62">
        <v>20</v>
      </c>
      <c r="R63" s="63">
        <v>20</v>
      </c>
      <c r="S63" s="63">
        <v>20</v>
      </c>
      <c r="T63" s="64">
        <v>20</v>
      </c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</row>
    <row r="64" spans="1:113" ht="15.95" customHeight="1">
      <c r="A64" s="225"/>
      <c r="B64" s="234"/>
      <c r="C64" s="93" t="s">
        <v>17</v>
      </c>
      <c r="D64" s="124">
        <f>D69*0.4</f>
        <v>29.6</v>
      </c>
      <c r="E64" s="66">
        <f>E69*0.4</f>
        <v>33.300000000000004</v>
      </c>
      <c r="F64" s="66">
        <f>F69*0.4</f>
        <v>37</v>
      </c>
      <c r="G64" s="67">
        <f>G69*0.4</f>
        <v>38.85</v>
      </c>
      <c r="H64" s="139"/>
      <c r="I64" s="225"/>
      <c r="J64" s="234"/>
      <c r="K64" s="93" t="s">
        <v>17</v>
      </c>
      <c r="L64" s="194">
        <f>L69*0.4</f>
        <v>38.85</v>
      </c>
      <c r="M64" s="139"/>
      <c r="N64" s="225"/>
      <c r="O64" s="234"/>
      <c r="P64" s="200" t="s">
        <v>17</v>
      </c>
      <c r="Q64" s="65">
        <f>Q69*0.4</f>
        <v>40.031998199819981</v>
      </c>
      <c r="R64" s="66">
        <f>R69*0.4</f>
        <v>41.213996399639967</v>
      </c>
      <c r="S64" s="66">
        <f>S69*0.4</f>
        <v>42.395994599459954</v>
      </c>
      <c r="T64" s="67">
        <f>T69*0.4</f>
        <v>43.455894464446445</v>
      </c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</row>
    <row r="65" spans="1:113" ht="15.95" customHeight="1">
      <c r="A65" s="225"/>
      <c r="B65" s="234"/>
      <c r="C65" s="93">
        <v>5</v>
      </c>
      <c r="D65" s="124">
        <f>D69*0.6</f>
        <v>44.4</v>
      </c>
      <c r="E65" s="66">
        <f>E69*0.6</f>
        <v>49.949999999999996</v>
      </c>
      <c r="F65" s="66">
        <f>F69*0.6</f>
        <v>55.5</v>
      </c>
      <c r="G65" s="67">
        <f>G69*0.6</f>
        <v>58.274999999999999</v>
      </c>
      <c r="H65" s="139"/>
      <c r="I65" s="225"/>
      <c r="J65" s="234"/>
      <c r="K65" s="93">
        <v>5</v>
      </c>
      <c r="L65" s="194">
        <f>L69*0.6</f>
        <v>58.274999999999999</v>
      </c>
      <c r="M65" s="139"/>
      <c r="N65" s="225"/>
      <c r="O65" s="234"/>
      <c r="P65" s="200">
        <v>5</v>
      </c>
      <c r="Q65" s="65">
        <f>Q69*0.6</f>
        <v>60.047997299729971</v>
      </c>
      <c r="R65" s="66">
        <f>R69*0.6</f>
        <v>61.820994599459951</v>
      </c>
      <c r="S65" s="66">
        <f>S69*0.6</f>
        <v>63.593991899189916</v>
      </c>
      <c r="T65" s="67">
        <f>T69*0.6</f>
        <v>65.18384169666966</v>
      </c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</row>
    <row r="66" spans="1:113" ht="15.95" customHeight="1">
      <c r="A66" s="225"/>
      <c r="B66" s="234"/>
      <c r="C66" s="93">
        <v>3</v>
      </c>
      <c r="D66" s="124">
        <f>D69*0.75</f>
        <v>55.5</v>
      </c>
      <c r="E66" s="66">
        <f>E69*0.75</f>
        <v>62.4375</v>
      </c>
      <c r="F66" s="66">
        <f>F69*0.75</f>
        <v>69.375</v>
      </c>
      <c r="G66" s="67">
        <f>G69*0.75</f>
        <v>72.84375</v>
      </c>
      <c r="H66" s="139"/>
      <c r="I66" s="225"/>
      <c r="J66" s="234"/>
      <c r="K66" s="93">
        <v>3</v>
      </c>
      <c r="L66" s="194">
        <f>L69*0.75</f>
        <v>72.84375</v>
      </c>
      <c r="M66" s="139"/>
      <c r="N66" s="225"/>
      <c r="O66" s="234"/>
      <c r="P66" s="200">
        <v>3</v>
      </c>
      <c r="Q66" s="65">
        <f>Q69*0.75</f>
        <v>75.05999662466246</v>
      </c>
      <c r="R66" s="66">
        <f>R69*0.75</f>
        <v>77.276243249324935</v>
      </c>
      <c r="S66" s="66">
        <f>S69*0.75</f>
        <v>79.49248987398741</v>
      </c>
      <c r="T66" s="67">
        <f>T69*0.75</f>
        <v>81.479802120837078</v>
      </c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</row>
    <row r="67" spans="1:113" ht="15.95" customHeight="1">
      <c r="A67" s="225"/>
      <c r="B67" s="234"/>
      <c r="C67" s="93">
        <v>2</v>
      </c>
      <c r="D67" s="124">
        <f>D69*0.85</f>
        <v>62.9</v>
      </c>
      <c r="E67" s="66">
        <f>E69*0.85</f>
        <v>70.762500000000003</v>
      </c>
      <c r="F67" s="66">
        <f>F69*0.85</f>
        <v>78.625</v>
      </c>
      <c r="G67" s="67">
        <f>G69*0.85</f>
        <v>82.556249999999991</v>
      </c>
      <c r="H67" s="139"/>
      <c r="I67" s="225"/>
      <c r="J67" s="234"/>
      <c r="K67" s="93">
        <v>2</v>
      </c>
      <c r="L67" s="194">
        <f>L69*0.85</f>
        <v>82.556249999999991</v>
      </c>
      <c r="M67" s="139"/>
      <c r="N67" s="225"/>
      <c r="O67" s="234"/>
      <c r="P67" s="200">
        <v>2</v>
      </c>
      <c r="Q67" s="65">
        <f>Q69*0.85</f>
        <v>85.067996174617463</v>
      </c>
      <c r="R67" s="66">
        <f>R69*0.85</f>
        <v>87.579742349234934</v>
      </c>
      <c r="S67" s="66">
        <f>S69*0.85</f>
        <v>90.091488523852391</v>
      </c>
      <c r="T67" s="67">
        <f>T69*0.85</f>
        <v>92.343775736948686</v>
      </c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</row>
    <row r="68" spans="1:113" ht="15.95" customHeight="1" thickBot="1">
      <c r="A68" s="225"/>
      <c r="B68" s="234"/>
      <c r="C68" s="188">
        <v>1</v>
      </c>
      <c r="D68" s="125">
        <f>D69*0.9</f>
        <v>66.600000000000009</v>
      </c>
      <c r="E68" s="72">
        <f>E69*0.9</f>
        <v>74.924999999999997</v>
      </c>
      <c r="F68" s="72">
        <f>F69*0.9</f>
        <v>83.25</v>
      </c>
      <c r="G68" s="73">
        <f>G69*0.9</f>
        <v>87.412500000000009</v>
      </c>
      <c r="H68" s="139"/>
      <c r="I68" s="225"/>
      <c r="J68" s="234"/>
      <c r="K68" s="188">
        <v>1</v>
      </c>
      <c r="L68" s="195">
        <f>L69*0.9</f>
        <v>87.412500000000009</v>
      </c>
      <c r="M68" s="139"/>
      <c r="N68" s="225"/>
      <c r="O68" s="234"/>
      <c r="P68" s="201">
        <v>1</v>
      </c>
      <c r="Q68" s="71">
        <f>Q69*0.9</f>
        <v>90.071995949594964</v>
      </c>
      <c r="R68" s="72">
        <f>R69*0.9</f>
        <v>92.731491899189933</v>
      </c>
      <c r="S68" s="72">
        <f>S69*0.9</f>
        <v>95.390987848784889</v>
      </c>
      <c r="T68" s="73">
        <f>T69*0.9</f>
        <v>97.775762545004497</v>
      </c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</row>
    <row r="69" spans="1:113" ht="15.95" customHeight="1" thickBot="1">
      <c r="A69" s="225"/>
      <c r="B69" s="250"/>
      <c r="C69" s="189" t="s">
        <v>20</v>
      </c>
      <c r="D69" s="127">
        <f>F69*0.8</f>
        <v>74</v>
      </c>
      <c r="E69" s="128">
        <f>D69+(F69-D69)/2</f>
        <v>83.25</v>
      </c>
      <c r="F69" s="128">
        <f>F3*0.925</f>
        <v>92.5</v>
      </c>
      <c r="G69" s="129">
        <f>F69*1.05</f>
        <v>97.125</v>
      </c>
      <c r="H69" s="139"/>
      <c r="I69" s="225"/>
      <c r="J69" s="250"/>
      <c r="K69" s="189" t="s">
        <v>21</v>
      </c>
      <c r="L69" s="153">
        <f>G69</f>
        <v>97.125</v>
      </c>
      <c r="M69" s="139"/>
      <c r="N69" s="225"/>
      <c r="O69" s="250"/>
      <c r="P69" s="202" t="s">
        <v>21</v>
      </c>
      <c r="Q69" s="203">
        <f>L69+(S69-L69)/3</f>
        <v>100.07999549954995</v>
      </c>
      <c r="R69" s="128">
        <f>L69+((S69-L69)/3)*2</f>
        <v>103.03499099909992</v>
      </c>
      <c r="S69" s="128">
        <f>G24/(1.0278-(0.0278*5))*(1.0278-(0.0278*3))*0.95</f>
        <v>105.98998649864987</v>
      </c>
      <c r="T69" s="129">
        <f>S69*1.025</f>
        <v>108.6397361611161</v>
      </c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</row>
    <row r="70" spans="1:113" ht="15.95" customHeight="1">
      <c r="A70" s="225"/>
      <c r="B70" s="232" t="s">
        <v>15</v>
      </c>
      <c r="C70" s="180" t="s">
        <v>17</v>
      </c>
      <c r="D70" s="179">
        <f>D72*0.6</f>
        <v>44.4</v>
      </c>
      <c r="E70" s="177">
        <f>E72*0.6</f>
        <v>49.949999999999996</v>
      </c>
      <c r="F70" s="177">
        <f>F72*0.6</f>
        <v>55.5</v>
      </c>
      <c r="G70" s="178">
        <f>G72*0.6</f>
        <v>58.274999999999999</v>
      </c>
      <c r="H70" s="139"/>
      <c r="I70" s="225"/>
      <c r="J70" s="232" t="s">
        <v>15</v>
      </c>
      <c r="K70" s="180" t="s">
        <v>17</v>
      </c>
      <c r="L70" s="196">
        <f>L72*0.6</f>
        <v>58.274999999999999</v>
      </c>
      <c r="M70" s="139"/>
      <c r="N70" s="225"/>
      <c r="O70" s="249" t="s">
        <v>15</v>
      </c>
      <c r="P70" s="180" t="s">
        <v>17</v>
      </c>
      <c r="Q70" s="179">
        <f>Q72*0.6</f>
        <v>61.163681368136814</v>
      </c>
      <c r="R70" s="177">
        <f>R72*0.6</f>
        <v>64.052362736273622</v>
      </c>
      <c r="S70" s="177">
        <f>S72*0.6</f>
        <v>66.941044104410437</v>
      </c>
      <c r="T70" s="178">
        <f>T72*0.6</f>
        <v>68.614570207020691</v>
      </c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</row>
    <row r="71" spans="1:113" ht="15.95" customHeight="1" thickBot="1">
      <c r="A71" s="225"/>
      <c r="B71" s="233"/>
      <c r="C71" s="181">
        <v>5</v>
      </c>
      <c r="D71" s="182">
        <f>D72*0.8</f>
        <v>59.2</v>
      </c>
      <c r="E71" s="183">
        <f>E72*0.8</f>
        <v>66.600000000000009</v>
      </c>
      <c r="F71" s="183">
        <f>F72*0.8</f>
        <v>74</v>
      </c>
      <c r="G71" s="184">
        <f>G72*0.8</f>
        <v>77.7</v>
      </c>
      <c r="H71" s="139"/>
      <c r="I71" s="225"/>
      <c r="J71" s="233"/>
      <c r="K71" s="186">
        <v>5</v>
      </c>
      <c r="L71" s="197">
        <f>L72*0.8</f>
        <v>77.7</v>
      </c>
      <c r="M71" s="139"/>
      <c r="N71" s="225"/>
      <c r="O71" s="234"/>
      <c r="P71" s="181">
        <v>5</v>
      </c>
      <c r="Q71" s="182">
        <f>Q72*0.8</f>
        <v>81.551575157515757</v>
      </c>
      <c r="R71" s="183">
        <f>R72*0.8</f>
        <v>85.40315031503151</v>
      </c>
      <c r="S71" s="183">
        <f>S72*0.8</f>
        <v>89.254725472547264</v>
      </c>
      <c r="T71" s="184">
        <f>T72*0.8</f>
        <v>91.486093609360935</v>
      </c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</row>
    <row r="72" spans="1:113" ht="15.95" customHeight="1" thickBot="1">
      <c r="A72" s="226"/>
      <c r="B72" s="235"/>
      <c r="C72" s="185" t="s">
        <v>20</v>
      </c>
      <c r="D72" s="190">
        <f>F72*0.8</f>
        <v>74</v>
      </c>
      <c r="E72" s="191">
        <f>D72+(F72-D72)/2</f>
        <v>83.25</v>
      </c>
      <c r="F72" s="191">
        <f>F6*0.925</f>
        <v>92.5</v>
      </c>
      <c r="G72" s="192">
        <f>F72*1.05</f>
        <v>97.125</v>
      </c>
      <c r="H72" s="139"/>
      <c r="I72" s="226"/>
      <c r="J72" s="235"/>
      <c r="K72" s="166" t="s">
        <v>21</v>
      </c>
      <c r="L72" s="187">
        <f>G72</f>
        <v>97.125</v>
      </c>
      <c r="M72" s="141"/>
      <c r="N72" s="226"/>
      <c r="O72" s="250"/>
      <c r="P72" s="155" t="s">
        <v>21</v>
      </c>
      <c r="Q72" s="150">
        <f>L72+(S72-L72)/3</f>
        <v>101.93946894689469</v>
      </c>
      <c r="R72" s="151">
        <f>L72+((S72-L72)/3)*2</f>
        <v>106.75393789378938</v>
      </c>
      <c r="S72" s="151">
        <f>G30/(1.0278-(0.0278*5))*(1.0278-(0.0278*3))</f>
        <v>111.56840684068408</v>
      </c>
      <c r="T72" s="152">
        <f>S72*1.025</f>
        <v>114.35761701170117</v>
      </c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</row>
    <row r="73" spans="1:113" ht="15.95" customHeight="1">
      <c r="A73" s="133"/>
      <c r="B73" s="133"/>
      <c r="C73" s="133"/>
      <c r="D73" s="133"/>
      <c r="E73" s="133"/>
      <c r="F73" s="133"/>
      <c r="G73" s="133"/>
      <c r="H73" s="24"/>
      <c r="I73" s="24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</row>
    <row r="74" spans="1:113" ht="15.95" customHeight="1">
      <c r="A74" s="133"/>
      <c r="B74" s="133"/>
      <c r="C74" s="133"/>
      <c r="D74" s="133"/>
      <c r="E74" s="133"/>
      <c r="F74" s="133"/>
      <c r="G74" s="133"/>
      <c r="H74" s="24"/>
      <c r="I74" s="24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</row>
    <row r="75" spans="1:113" ht="15.95" customHeight="1">
      <c r="A75" s="133"/>
      <c r="B75" s="133"/>
      <c r="C75" s="133"/>
      <c r="D75" s="133"/>
      <c r="E75" s="133"/>
      <c r="F75" s="133"/>
      <c r="G75" s="133"/>
      <c r="H75" s="24"/>
      <c r="I75" s="24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</row>
    <row r="76" spans="1:113" ht="15.95" customHeight="1">
      <c r="A76" s="133"/>
      <c r="B76" s="133"/>
      <c r="C76" s="133"/>
      <c r="D76" s="133"/>
      <c r="E76" s="133"/>
      <c r="F76" s="133"/>
      <c r="G76" s="133"/>
      <c r="H76" s="24"/>
      <c r="I76" s="24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</row>
    <row r="77" spans="1:113" ht="15.95" customHeight="1">
      <c r="A77" s="133"/>
      <c r="B77" s="133"/>
      <c r="C77" s="133"/>
      <c r="D77" s="133"/>
      <c r="E77" s="133"/>
      <c r="F77" s="133"/>
      <c r="G77" s="133"/>
      <c r="H77" s="24"/>
      <c r="I77" s="24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</row>
    <row r="78" spans="1:113" ht="15.95" customHeight="1">
      <c r="A78" s="133"/>
      <c r="B78" s="133"/>
      <c r="C78" s="133"/>
      <c r="D78" s="133"/>
      <c r="E78" s="133"/>
      <c r="F78" s="133"/>
      <c r="G78" s="133"/>
      <c r="H78" s="24"/>
      <c r="I78" s="24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</row>
    <row r="79" spans="1:113" ht="15.95" customHeight="1">
      <c r="A79" s="204"/>
      <c r="B79" s="133"/>
      <c r="C79" s="133"/>
      <c r="D79" s="133"/>
      <c r="E79" s="133"/>
      <c r="F79" s="133"/>
      <c r="G79" s="133"/>
      <c r="H79" s="24"/>
      <c r="I79" s="24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</row>
    <row r="80" spans="1:113" ht="15.95" customHeight="1">
      <c r="A80" s="133"/>
      <c r="B80" s="133"/>
      <c r="C80" s="133"/>
      <c r="D80" s="133"/>
      <c r="E80" s="133"/>
      <c r="F80" s="133"/>
      <c r="G80" s="133"/>
      <c r="H80" s="24"/>
      <c r="I80" s="24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</row>
    <row r="81" spans="1:113" ht="15.95" customHeight="1">
      <c r="A81" s="133"/>
      <c r="B81" s="133"/>
      <c r="C81" s="133"/>
      <c r="D81" s="133"/>
      <c r="E81" s="133"/>
      <c r="F81" s="133"/>
      <c r="G81" s="133"/>
      <c r="H81" s="24"/>
      <c r="I81" s="24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</row>
    <row r="82" spans="1:113" ht="15.95" customHeight="1">
      <c r="A82" s="133"/>
      <c r="B82" s="205"/>
      <c r="C82" s="133"/>
      <c r="D82" s="133"/>
      <c r="E82" s="133"/>
      <c r="F82" s="133"/>
      <c r="G82" s="133"/>
      <c r="H82" s="24"/>
      <c r="I82" s="24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</row>
    <row r="83" spans="1:113" ht="15.95" customHeight="1">
      <c r="A83" s="133"/>
      <c r="B83" s="133"/>
      <c r="C83" s="133"/>
      <c r="D83" s="133"/>
      <c r="E83" s="133"/>
      <c r="F83" s="133"/>
      <c r="G83" s="133"/>
      <c r="H83" s="24"/>
      <c r="I83" s="24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</row>
    <row r="84" spans="1:113" ht="15.95" customHeight="1">
      <c r="A84" s="133"/>
      <c r="B84" s="133"/>
      <c r="C84" s="133"/>
      <c r="D84" s="133"/>
      <c r="E84" s="133"/>
      <c r="F84" s="133"/>
      <c r="G84" s="133"/>
      <c r="H84" s="24"/>
      <c r="I84" s="24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</row>
    <row r="85" spans="1:113" ht="15.95" customHeight="1">
      <c r="A85" s="133"/>
      <c r="B85" s="133"/>
      <c r="C85" s="133"/>
      <c r="D85" s="133"/>
      <c r="E85" s="133"/>
      <c r="F85" s="133"/>
      <c r="G85" s="133"/>
      <c r="H85" s="24"/>
      <c r="I85" s="24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</row>
    <row r="86" spans="1:113" ht="15.95" customHeight="1">
      <c r="A86" s="133"/>
      <c r="B86" s="133"/>
      <c r="C86" s="133"/>
      <c r="D86" s="133"/>
      <c r="E86" s="133"/>
      <c r="F86" s="133"/>
      <c r="G86" s="133"/>
      <c r="H86" s="24"/>
      <c r="I86" s="24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</row>
    <row r="87" spans="1:113" ht="15.95" customHeight="1">
      <c r="A87" s="133"/>
      <c r="B87" s="133"/>
      <c r="C87" s="133"/>
      <c r="D87" s="133"/>
      <c r="E87" s="133"/>
      <c r="F87" s="133"/>
      <c r="G87" s="133"/>
      <c r="H87" s="24"/>
      <c r="I87" s="24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</row>
    <row r="88" spans="1:113" ht="15.95" customHeight="1">
      <c r="A88" s="133"/>
      <c r="B88" s="133"/>
      <c r="C88" s="133"/>
      <c r="D88" s="133"/>
      <c r="E88" s="133"/>
      <c r="F88" s="133"/>
      <c r="G88" s="133"/>
      <c r="H88" s="24"/>
      <c r="I88" s="24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</row>
    <row r="89" spans="1:113" ht="15.95" customHeight="1">
      <c r="A89" s="133"/>
      <c r="B89" s="133"/>
      <c r="C89" s="133"/>
      <c r="D89" s="133"/>
      <c r="E89" s="133"/>
      <c r="F89" s="133"/>
      <c r="G89" s="133"/>
      <c r="H89" s="24"/>
      <c r="I89" s="24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</row>
    <row r="90" spans="1:113" ht="15.95" customHeight="1">
      <c r="A90" s="133"/>
      <c r="B90" s="133"/>
      <c r="C90" s="133"/>
      <c r="D90" s="133"/>
      <c r="E90" s="133"/>
      <c r="F90" s="133"/>
      <c r="G90" s="133"/>
      <c r="H90" s="24"/>
      <c r="I90" s="24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</row>
    <row r="91" spans="1:113" ht="15.95" customHeight="1">
      <c r="A91" s="133"/>
      <c r="B91" s="133"/>
      <c r="C91" s="133"/>
      <c r="D91" s="133"/>
      <c r="E91" s="133"/>
      <c r="F91" s="133"/>
      <c r="G91" s="133"/>
      <c r="H91" s="24"/>
      <c r="I91" s="24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</row>
    <row r="92" spans="1:113" ht="15.95" customHeight="1">
      <c r="A92" s="133"/>
      <c r="B92" s="133"/>
      <c r="C92" s="133"/>
      <c r="D92" s="133"/>
      <c r="E92" s="133"/>
      <c r="F92" s="133"/>
      <c r="G92" s="133"/>
      <c r="H92" s="24"/>
      <c r="I92" s="24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</row>
    <row r="93" spans="1:113" ht="15.95" customHeight="1">
      <c r="A93" s="133"/>
      <c r="B93" s="133"/>
      <c r="C93" s="133"/>
      <c r="D93" s="133"/>
      <c r="E93" s="133"/>
      <c r="F93" s="133"/>
      <c r="G93" s="133"/>
      <c r="H93" s="24"/>
      <c r="I93" s="24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</row>
    <row r="94" spans="1:113" ht="15.95" customHeight="1">
      <c r="A94" s="133"/>
      <c r="B94" s="133"/>
      <c r="C94" s="133"/>
      <c r="D94" s="133"/>
      <c r="E94" s="133"/>
      <c r="F94" s="133"/>
      <c r="G94" s="133"/>
      <c r="H94" s="24"/>
      <c r="I94" s="24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</row>
    <row r="95" spans="1:113" ht="15.95" customHeight="1">
      <c r="A95" s="133"/>
      <c r="B95" s="133"/>
      <c r="C95" s="133"/>
      <c r="D95" s="133"/>
      <c r="E95" s="133"/>
      <c r="F95" s="133"/>
      <c r="G95" s="133"/>
      <c r="H95" s="24"/>
      <c r="I95" s="24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</row>
    <row r="96" spans="1:113" ht="15.95" customHeight="1">
      <c r="A96" s="133"/>
      <c r="B96" s="133"/>
      <c r="C96" s="133"/>
      <c r="D96" s="133"/>
      <c r="E96" s="133"/>
      <c r="F96" s="133"/>
      <c r="G96" s="133"/>
      <c r="H96" s="24"/>
      <c r="I96" s="24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</row>
    <row r="97" spans="1:113" ht="15.95" customHeight="1">
      <c r="A97" s="133"/>
      <c r="B97" s="133"/>
      <c r="C97" s="133"/>
      <c r="D97" s="133"/>
      <c r="E97" s="133"/>
      <c r="F97" s="133"/>
      <c r="G97" s="133"/>
      <c r="H97" s="24"/>
      <c r="I97" s="24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</row>
    <row r="98" spans="1:113" ht="15.95" customHeight="1">
      <c r="A98" s="133"/>
      <c r="B98" s="133"/>
      <c r="C98" s="133"/>
      <c r="D98" s="133"/>
      <c r="E98" s="133"/>
      <c r="F98" s="133"/>
      <c r="G98" s="133"/>
      <c r="H98" s="24"/>
      <c r="I98" s="24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</row>
    <row r="99" spans="1:113" ht="15.95" customHeight="1">
      <c r="A99" s="133"/>
      <c r="B99" s="133"/>
      <c r="C99" s="133"/>
      <c r="D99" s="133"/>
      <c r="E99" s="133"/>
      <c r="F99" s="133"/>
      <c r="G99" s="133"/>
      <c r="H99" s="24"/>
      <c r="I99" s="24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</row>
    <row r="100" spans="1:113" ht="15.95" customHeight="1">
      <c r="A100" s="133"/>
      <c r="B100" s="133"/>
      <c r="C100" s="133"/>
      <c r="D100" s="133"/>
      <c r="E100" s="133"/>
      <c r="F100" s="133"/>
      <c r="G100" s="133"/>
      <c r="H100" s="24"/>
      <c r="I100" s="24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</row>
    <row r="101" spans="1:113" ht="15.95" customHeight="1">
      <c r="A101" s="133"/>
      <c r="B101" s="133"/>
      <c r="C101" s="133"/>
      <c r="D101" s="133"/>
      <c r="E101" s="133"/>
      <c r="F101" s="133"/>
      <c r="G101" s="133"/>
      <c r="H101" s="24"/>
      <c r="I101" s="24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</row>
    <row r="102" spans="1:113" ht="15.95" customHeight="1">
      <c r="A102" s="133"/>
      <c r="B102" s="133"/>
      <c r="C102" s="133"/>
      <c r="D102" s="133"/>
      <c r="E102" s="133"/>
      <c r="F102" s="133"/>
      <c r="G102" s="133"/>
      <c r="H102" s="24"/>
      <c r="I102" s="24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</row>
    <row r="103" spans="1:113" ht="15.95" customHeight="1">
      <c r="A103" s="133"/>
      <c r="B103" s="133"/>
      <c r="C103" s="133"/>
      <c r="D103" s="133"/>
      <c r="E103" s="133"/>
      <c r="F103" s="133"/>
      <c r="G103" s="133"/>
      <c r="H103" s="24"/>
      <c r="I103" s="24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</row>
    <row r="104" spans="1:113" ht="15.95" customHeight="1">
      <c r="A104" s="133"/>
      <c r="B104" s="133"/>
      <c r="C104" s="133"/>
      <c r="D104" s="133"/>
      <c r="E104" s="133"/>
      <c r="F104" s="133"/>
      <c r="G104" s="133"/>
      <c r="H104" s="24"/>
      <c r="I104" s="24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</row>
    <row r="105" spans="1:113" ht="15.95" customHeight="1">
      <c r="A105" s="133"/>
      <c r="B105" s="133"/>
      <c r="C105" s="133"/>
      <c r="D105" s="133"/>
      <c r="E105" s="133"/>
      <c r="F105" s="133"/>
      <c r="G105" s="133"/>
      <c r="H105" s="24"/>
      <c r="I105" s="24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</row>
    <row r="106" spans="1:113" ht="15.95" customHeight="1">
      <c r="A106" s="133"/>
      <c r="B106" s="133"/>
      <c r="C106" s="133"/>
      <c r="D106" s="133"/>
      <c r="E106" s="133"/>
      <c r="F106" s="133"/>
      <c r="G106" s="133"/>
      <c r="H106" s="24"/>
      <c r="I106" s="24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</row>
    <row r="107" spans="1:113" ht="15.95" customHeight="1">
      <c r="A107" s="133"/>
      <c r="B107" s="133"/>
      <c r="C107" s="133"/>
      <c r="D107" s="133"/>
      <c r="E107" s="133"/>
      <c r="F107" s="133"/>
      <c r="G107" s="133"/>
      <c r="H107" s="24"/>
      <c r="I107" s="24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</row>
    <row r="108" spans="1:113" ht="15.95" customHeight="1">
      <c r="A108" s="133"/>
      <c r="B108" s="133"/>
      <c r="C108" s="133"/>
      <c r="D108" s="133"/>
      <c r="E108" s="133"/>
      <c r="F108" s="133"/>
      <c r="G108" s="133"/>
      <c r="H108" s="24"/>
      <c r="I108" s="24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</row>
    <row r="109" spans="1:113" ht="15.95" customHeight="1">
      <c r="A109" s="133"/>
      <c r="B109" s="133"/>
      <c r="C109" s="133"/>
      <c r="D109" s="133"/>
      <c r="E109" s="133"/>
      <c r="F109" s="133"/>
      <c r="G109" s="133"/>
      <c r="H109" s="24"/>
      <c r="I109" s="24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</row>
    <row r="110" spans="1:113" ht="15.95" customHeight="1">
      <c r="A110" s="133"/>
      <c r="B110" s="133"/>
      <c r="C110" s="133"/>
      <c r="D110" s="133"/>
      <c r="E110" s="133"/>
      <c r="F110" s="133"/>
      <c r="G110" s="133"/>
      <c r="H110" s="24"/>
      <c r="I110" s="24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</row>
    <row r="111" spans="1:113" ht="15.95" customHeight="1">
      <c r="A111" s="133"/>
      <c r="B111" s="133"/>
      <c r="C111" s="133"/>
      <c r="D111" s="133"/>
      <c r="E111" s="133"/>
      <c r="F111" s="133"/>
      <c r="G111" s="133"/>
      <c r="H111" s="24"/>
      <c r="I111" s="24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</row>
    <row r="112" spans="1:113" ht="15.95" customHeight="1">
      <c r="A112" s="133"/>
      <c r="B112" s="133"/>
      <c r="C112" s="133"/>
      <c r="D112" s="133"/>
      <c r="E112" s="133"/>
      <c r="F112" s="133"/>
      <c r="G112" s="133"/>
      <c r="H112" s="24"/>
      <c r="I112" s="24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</row>
    <row r="113" spans="1:113" ht="15.95" customHeight="1">
      <c r="A113" s="133"/>
      <c r="B113" s="133"/>
      <c r="C113" s="133"/>
      <c r="D113" s="133"/>
      <c r="E113" s="133"/>
      <c r="F113" s="133"/>
      <c r="G113" s="133"/>
      <c r="H113" s="24"/>
      <c r="I113" s="24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</row>
    <row r="114" spans="1:113" ht="15.95" customHeight="1">
      <c r="A114" s="133"/>
      <c r="B114" s="133"/>
      <c r="C114" s="133"/>
      <c r="D114" s="133"/>
      <c r="E114" s="133"/>
      <c r="F114" s="133"/>
      <c r="G114" s="133"/>
      <c r="H114" s="24"/>
      <c r="I114" s="24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</row>
    <row r="115" spans="1:113" ht="15.95" customHeight="1">
      <c r="A115" s="133"/>
      <c r="B115" s="133"/>
      <c r="C115" s="133"/>
      <c r="D115" s="133"/>
      <c r="E115" s="133"/>
      <c r="F115" s="133"/>
      <c r="G115" s="133"/>
      <c r="H115" s="24"/>
      <c r="I115" s="24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</row>
    <row r="116" spans="1:113" ht="15.95" customHeight="1">
      <c r="A116" s="133"/>
      <c r="B116" s="133"/>
      <c r="C116" s="133"/>
      <c r="D116" s="133"/>
      <c r="E116" s="133"/>
      <c r="F116" s="133"/>
      <c r="G116" s="133"/>
      <c r="H116" s="24"/>
      <c r="I116" s="24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</row>
    <row r="117" spans="1:113" ht="15.95" customHeight="1">
      <c r="A117" s="133"/>
      <c r="B117" s="133"/>
      <c r="C117" s="133"/>
      <c r="D117" s="133"/>
      <c r="E117" s="133"/>
      <c r="F117" s="133"/>
      <c r="G117" s="133"/>
      <c r="H117" s="24"/>
      <c r="I117" s="24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</row>
    <row r="118" spans="1:113" ht="15.95" customHeight="1">
      <c r="A118" s="133"/>
      <c r="B118" s="133"/>
      <c r="C118" s="133"/>
      <c r="D118" s="133"/>
      <c r="E118" s="133"/>
      <c r="F118" s="133"/>
      <c r="G118" s="133"/>
      <c r="H118" s="24"/>
      <c r="I118" s="24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</row>
    <row r="119" spans="1:113" ht="15.95" customHeight="1">
      <c r="A119" s="133"/>
      <c r="B119" s="133"/>
      <c r="C119" s="133"/>
      <c r="D119" s="133"/>
      <c r="E119" s="133"/>
      <c r="F119" s="133"/>
      <c r="G119" s="133"/>
      <c r="H119" s="24"/>
      <c r="I119" s="24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</row>
    <row r="120" spans="1:113" ht="15.95" customHeight="1">
      <c r="A120" s="133"/>
      <c r="B120" s="133"/>
      <c r="C120" s="133"/>
      <c r="D120" s="133"/>
      <c r="E120" s="133"/>
      <c r="F120" s="133"/>
      <c r="G120" s="133"/>
      <c r="H120" s="24"/>
      <c r="I120" s="24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</row>
    <row r="121" spans="1:113" ht="15.95" customHeight="1">
      <c r="A121" s="133"/>
      <c r="B121" s="133"/>
      <c r="C121" s="133"/>
      <c r="D121" s="133"/>
      <c r="E121" s="133"/>
      <c r="F121" s="133"/>
      <c r="G121" s="133"/>
      <c r="H121" s="24"/>
      <c r="I121" s="24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</row>
    <row r="122" spans="1:113" ht="15.95" customHeight="1">
      <c r="A122" s="133"/>
      <c r="B122" s="133"/>
      <c r="C122" s="133"/>
      <c r="D122" s="133"/>
      <c r="E122" s="133"/>
      <c r="F122" s="133"/>
      <c r="G122" s="133"/>
      <c r="H122" s="24"/>
      <c r="I122" s="24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</row>
    <row r="123" spans="1:113" ht="15.95" customHeight="1">
      <c r="A123" s="133"/>
      <c r="B123" s="133"/>
      <c r="C123" s="133"/>
      <c r="D123" s="133"/>
      <c r="E123" s="133"/>
      <c r="F123" s="133"/>
      <c r="G123" s="133"/>
      <c r="H123" s="24"/>
      <c r="I123" s="24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</row>
    <row r="124" spans="1:113" ht="15.95" customHeight="1">
      <c r="A124" s="133"/>
      <c r="B124" s="133"/>
      <c r="C124" s="133"/>
      <c r="D124" s="133"/>
      <c r="E124" s="133"/>
      <c r="F124" s="133"/>
      <c r="G124" s="133"/>
      <c r="H124" s="24"/>
      <c r="I124" s="24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</row>
    <row r="125" spans="1:113" ht="15.95" customHeight="1">
      <c r="A125" s="133"/>
      <c r="B125" s="133"/>
      <c r="C125" s="133"/>
      <c r="D125" s="133"/>
      <c r="E125" s="133"/>
      <c r="F125" s="133"/>
      <c r="G125" s="133"/>
      <c r="H125" s="24"/>
      <c r="I125" s="24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</row>
    <row r="126" spans="1:113" ht="15.95" customHeight="1">
      <c r="A126" s="133"/>
      <c r="B126" s="133"/>
      <c r="C126" s="133"/>
      <c r="D126" s="133"/>
      <c r="E126" s="133"/>
      <c r="F126" s="133"/>
      <c r="G126" s="133"/>
      <c r="H126" s="24"/>
      <c r="I126" s="24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</row>
    <row r="127" spans="1:113" ht="15.95" customHeight="1">
      <c r="A127" s="133"/>
      <c r="B127" s="133"/>
      <c r="C127" s="133"/>
      <c r="D127" s="133"/>
      <c r="E127" s="133"/>
      <c r="F127" s="133"/>
      <c r="G127" s="133"/>
      <c r="H127" s="24"/>
      <c r="I127" s="24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</row>
    <row r="128" spans="1:113" ht="15.95" customHeight="1">
      <c r="A128" s="133"/>
      <c r="B128" s="133"/>
      <c r="C128" s="133"/>
      <c r="D128" s="133"/>
      <c r="E128" s="133"/>
      <c r="F128" s="133"/>
      <c r="G128" s="133"/>
      <c r="H128" s="24"/>
      <c r="I128" s="24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</row>
    <row r="129" spans="1:113" ht="15.95" customHeight="1">
      <c r="A129" s="133"/>
      <c r="B129" s="133"/>
      <c r="C129" s="133"/>
      <c r="D129" s="133"/>
      <c r="E129" s="133"/>
      <c r="F129" s="133"/>
      <c r="G129" s="133"/>
      <c r="H129" s="24"/>
      <c r="I129" s="24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</row>
    <row r="130" spans="1:113" ht="15.95" customHeight="1">
      <c r="A130" s="133"/>
      <c r="B130" s="133"/>
      <c r="C130" s="133"/>
      <c r="D130" s="133"/>
      <c r="E130" s="133"/>
      <c r="F130" s="133"/>
      <c r="G130" s="133"/>
      <c r="H130" s="24"/>
      <c r="I130" s="24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</row>
    <row r="131" spans="1:113" ht="15.95" customHeight="1">
      <c r="A131" s="133"/>
      <c r="B131" s="133"/>
      <c r="C131" s="133"/>
      <c r="D131" s="133"/>
      <c r="E131" s="133"/>
      <c r="F131" s="133"/>
      <c r="G131" s="133"/>
      <c r="H131" s="24"/>
      <c r="I131" s="24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</row>
    <row r="132" spans="1:113" ht="15.95" customHeight="1">
      <c r="A132" s="133"/>
      <c r="B132" s="133"/>
      <c r="C132" s="133"/>
      <c r="D132" s="133"/>
      <c r="E132" s="133"/>
      <c r="F132" s="133"/>
      <c r="G132" s="133"/>
      <c r="H132" s="24"/>
      <c r="I132" s="24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</row>
    <row r="133" spans="1:113" ht="15.95" customHeight="1">
      <c r="A133" s="133"/>
      <c r="B133" s="133"/>
      <c r="C133" s="133"/>
      <c r="D133" s="133"/>
      <c r="E133" s="133"/>
      <c r="F133" s="133"/>
      <c r="G133" s="133"/>
      <c r="H133" s="24"/>
      <c r="I133" s="24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</row>
    <row r="134" spans="1:113" ht="15.95" customHeight="1">
      <c r="A134" s="133"/>
      <c r="B134" s="133"/>
      <c r="C134" s="133"/>
      <c r="D134" s="133"/>
      <c r="E134" s="133"/>
      <c r="F134" s="133"/>
      <c r="G134" s="133"/>
      <c r="H134" s="24"/>
      <c r="I134" s="24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</row>
    <row r="135" spans="1:113" ht="15.95" customHeight="1">
      <c r="A135" s="133"/>
      <c r="B135" s="133"/>
      <c r="C135" s="133"/>
      <c r="D135" s="133"/>
      <c r="E135" s="133"/>
      <c r="F135" s="133"/>
      <c r="G135" s="133"/>
      <c r="H135" s="24"/>
      <c r="I135" s="24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</row>
    <row r="136" spans="1:113" ht="15.95" customHeight="1">
      <c r="A136" s="133"/>
      <c r="B136" s="133"/>
      <c r="C136" s="133"/>
      <c r="D136" s="133"/>
      <c r="E136" s="133"/>
      <c r="F136" s="133"/>
      <c r="G136" s="133"/>
      <c r="H136" s="24"/>
      <c r="I136" s="24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</row>
    <row r="137" spans="1:113" ht="15.95" customHeight="1">
      <c r="A137" s="133"/>
      <c r="B137" s="133"/>
      <c r="C137" s="133"/>
      <c r="D137" s="133"/>
      <c r="E137" s="133"/>
      <c r="F137" s="133"/>
      <c r="G137" s="133"/>
      <c r="H137" s="24"/>
      <c r="I137" s="24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</row>
    <row r="138" spans="1:113" ht="15.95" customHeight="1">
      <c r="A138" s="133"/>
      <c r="B138" s="133"/>
      <c r="C138" s="133"/>
      <c r="D138" s="133"/>
      <c r="E138" s="133"/>
      <c r="F138" s="133"/>
      <c r="G138" s="133"/>
      <c r="H138" s="24"/>
      <c r="I138" s="24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</row>
    <row r="139" spans="1:113" ht="15.95" customHeight="1">
      <c r="A139" s="133"/>
      <c r="B139" s="133"/>
      <c r="C139" s="133"/>
      <c r="D139" s="133"/>
      <c r="E139" s="133"/>
      <c r="F139" s="133"/>
      <c r="G139" s="133"/>
      <c r="H139" s="24"/>
      <c r="I139" s="24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</row>
    <row r="140" spans="1:113" ht="15.95" customHeight="1">
      <c r="A140" s="133"/>
      <c r="B140" s="133"/>
      <c r="C140" s="133"/>
      <c r="D140" s="133"/>
      <c r="E140" s="133"/>
      <c r="F140" s="133"/>
      <c r="G140" s="133"/>
      <c r="H140" s="24"/>
      <c r="I140" s="24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</row>
    <row r="141" spans="1:113" ht="15.95" customHeight="1">
      <c r="A141" s="133"/>
      <c r="B141" s="133"/>
      <c r="C141" s="133"/>
      <c r="D141" s="133"/>
      <c r="E141" s="133"/>
      <c r="F141" s="133"/>
      <c r="G141" s="133"/>
      <c r="H141" s="24"/>
      <c r="I141" s="24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</row>
    <row r="142" spans="1:113" ht="15.95" customHeight="1">
      <c r="A142" s="133"/>
      <c r="B142" s="133"/>
      <c r="C142" s="133"/>
      <c r="D142" s="133"/>
      <c r="E142" s="133"/>
      <c r="F142" s="133"/>
      <c r="G142" s="133"/>
      <c r="H142" s="24"/>
      <c r="I142" s="24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</row>
    <row r="143" spans="1:113" ht="15.95" customHeight="1">
      <c r="A143" s="133"/>
      <c r="B143" s="133"/>
      <c r="C143" s="133"/>
      <c r="D143" s="133"/>
      <c r="E143" s="133"/>
      <c r="F143" s="133"/>
      <c r="G143" s="133"/>
      <c r="H143" s="24"/>
      <c r="I143" s="24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</row>
    <row r="144" spans="1:113" ht="15.95" customHeight="1">
      <c r="A144" s="133"/>
      <c r="B144" s="133"/>
      <c r="C144" s="133"/>
      <c r="D144" s="133"/>
      <c r="E144" s="133"/>
      <c r="F144" s="133"/>
      <c r="G144" s="133"/>
      <c r="H144" s="24"/>
      <c r="I144" s="24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</row>
    <row r="145" spans="1:113" ht="15.95" customHeight="1">
      <c r="A145" s="133"/>
      <c r="B145" s="133"/>
      <c r="C145" s="133"/>
      <c r="D145" s="133"/>
      <c r="E145" s="133"/>
      <c r="F145" s="133"/>
      <c r="G145" s="133"/>
      <c r="H145" s="24"/>
      <c r="I145" s="24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</row>
    <row r="146" spans="1:113" ht="15.95" customHeight="1">
      <c r="A146" s="133"/>
      <c r="B146" s="133"/>
      <c r="C146" s="133"/>
      <c r="D146" s="133"/>
      <c r="E146" s="133"/>
      <c r="F146" s="133"/>
      <c r="G146" s="133"/>
      <c r="H146" s="24"/>
      <c r="I146" s="24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</row>
    <row r="147" spans="1:113" ht="15.95" customHeight="1">
      <c r="A147" s="133"/>
      <c r="B147" s="133"/>
      <c r="C147" s="133"/>
      <c r="D147" s="133"/>
      <c r="E147" s="133"/>
      <c r="F147" s="133"/>
      <c r="G147" s="133"/>
      <c r="H147" s="24"/>
      <c r="I147" s="24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</row>
    <row r="148" spans="1:113" ht="15.95" customHeight="1">
      <c r="A148" s="133"/>
      <c r="B148" s="133"/>
      <c r="C148" s="133"/>
      <c r="D148" s="133"/>
      <c r="E148" s="133"/>
      <c r="F148" s="133"/>
      <c r="G148" s="133"/>
      <c r="H148" s="24"/>
      <c r="I148" s="24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</row>
    <row r="149" spans="1:113" ht="15.95" customHeight="1">
      <c r="A149" s="133"/>
      <c r="B149" s="133"/>
      <c r="C149" s="133"/>
      <c r="D149" s="133"/>
      <c r="E149" s="133"/>
      <c r="F149" s="133"/>
      <c r="G149" s="133"/>
      <c r="H149" s="24"/>
      <c r="I149" s="24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</row>
    <row r="150" spans="1:113" ht="15.95" customHeight="1">
      <c r="A150" s="133"/>
      <c r="B150" s="133"/>
      <c r="C150" s="133"/>
      <c r="D150" s="133"/>
      <c r="E150" s="133"/>
      <c r="F150" s="133"/>
      <c r="G150" s="133"/>
      <c r="H150" s="24"/>
      <c r="I150" s="24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</row>
    <row r="151" spans="1:113" ht="15.95" customHeight="1">
      <c r="A151" s="133"/>
      <c r="B151" s="133"/>
      <c r="C151" s="133"/>
      <c r="D151" s="133"/>
      <c r="E151" s="133"/>
      <c r="F151" s="133"/>
      <c r="G151" s="133"/>
      <c r="H151" s="24"/>
      <c r="I151" s="24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</row>
    <row r="152" spans="1:113" ht="15.95" customHeight="1">
      <c r="A152" s="133"/>
      <c r="B152" s="133"/>
      <c r="C152" s="133"/>
      <c r="D152" s="133"/>
      <c r="E152" s="133"/>
      <c r="F152" s="133"/>
      <c r="G152" s="133"/>
      <c r="H152" s="24"/>
      <c r="I152" s="24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</row>
    <row r="153" spans="1:113" ht="15.95" customHeight="1">
      <c r="A153" s="133"/>
      <c r="B153" s="133"/>
      <c r="C153" s="133"/>
      <c r="D153" s="133"/>
      <c r="E153" s="133"/>
      <c r="F153" s="133"/>
      <c r="G153" s="133"/>
      <c r="H153" s="24"/>
      <c r="I153" s="24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</row>
    <row r="154" spans="1:113" ht="15.95" customHeight="1">
      <c r="A154" s="133"/>
      <c r="B154" s="133"/>
      <c r="C154" s="133"/>
      <c r="D154" s="133"/>
      <c r="E154" s="133"/>
      <c r="F154" s="133"/>
      <c r="G154" s="133"/>
      <c r="H154" s="24"/>
      <c r="I154" s="24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</row>
    <row r="155" spans="1:113" ht="15.95" customHeight="1">
      <c r="A155" s="133"/>
      <c r="B155" s="133"/>
      <c r="C155" s="133"/>
      <c r="D155" s="133"/>
      <c r="E155" s="133"/>
      <c r="F155" s="133"/>
      <c r="G155" s="133"/>
      <c r="H155" s="24"/>
      <c r="I155" s="24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</row>
    <row r="156" spans="1:113" ht="15.95" customHeight="1">
      <c r="A156" s="133"/>
      <c r="B156" s="133"/>
      <c r="C156" s="133"/>
      <c r="D156" s="133"/>
      <c r="E156" s="133"/>
      <c r="F156" s="133"/>
      <c r="G156" s="133"/>
      <c r="H156" s="24"/>
      <c r="I156" s="24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</row>
    <row r="157" spans="1:113" ht="15.95" customHeight="1">
      <c r="A157" s="133"/>
      <c r="B157" s="133"/>
      <c r="C157" s="133"/>
      <c r="D157" s="133"/>
      <c r="E157" s="133"/>
      <c r="F157" s="133"/>
      <c r="G157" s="133"/>
      <c r="H157" s="24"/>
      <c r="I157" s="24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</row>
    <row r="158" spans="1:113" ht="15.95" customHeight="1">
      <c r="A158" s="133"/>
      <c r="B158" s="133"/>
      <c r="C158" s="133"/>
      <c r="D158" s="133"/>
      <c r="E158" s="133"/>
      <c r="F158" s="133"/>
      <c r="G158" s="133"/>
      <c r="H158" s="24"/>
      <c r="I158" s="24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</row>
    <row r="159" spans="1:113" ht="15.95" customHeight="1">
      <c r="A159" s="133"/>
      <c r="B159" s="133"/>
      <c r="C159" s="133"/>
      <c r="D159" s="133"/>
      <c r="E159" s="133"/>
      <c r="F159" s="133"/>
      <c r="G159" s="133"/>
      <c r="H159" s="24"/>
      <c r="I159" s="24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</row>
    <row r="160" spans="1:113" ht="15.95" customHeight="1">
      <c r="A160" s="133"/>
      <c r="B160" s="133"/>
      <c r="C160" s="133"/>
      <c r="D160" s="133"/>
      <c r="E160" s="133"/>
      <c r="F160" s="133"/>
      <c r="G160" s="133"/>
      <c r="H160" s="24"/>
      <c r="I160" s="24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</row>
    <row r="161" spans="1:113" ht="15.95" customHeight="1">
      <c r="A161" s="133"/>
      <c r="B161" s="133"/>
      <c r="C161" s="133"/>
      <c r="D161" s="133"/>
      <c r="E161" s="133"/>
      <c r="F161" s="133"/>
      <c r="G161" s="133"/>
      <c r="H161" s="24"/>
      <c r="I161" s="24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</row>
    <row r="162" spans="1:113" ht="15.95" customHeight="1">
      <c r="A162" s="133"/>
      <c r="B162" s="133"/>
      <c r="C162" s="133"/>
      <c r="D162" s="133"/>
      <c r="E162" s="133"/>
      <c r="F162" s="133"/>
      <c r="G162" s="133"/>
      <c r="H162" s="24"/>
      <c r="I162" s="24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</row>
    <row r="163" spans="1:113" ht="15.95" customHeight="1">
      <c r="A163" s="133"/>
      <c r="B163" s="133"/>
      <c r="C163" s="133"/>
      <c r="D163" s="133"/>
      <c r="E163" s="133"/>
      <c r="F163" s="133"/>
      <c r="G163" s="133"/>
      <c r="H163" s="24"/>
      <c r="I163" s="24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  <c r="CN163" s="133"/>
      <c r="CO163" s="133"/>
      <c r="CP163" s="133"/>
      <c r="CQ163" s="133"/>
      <c r="CR163" s="133"/>
      <c r="CS163" s="133"/>
      <c r="CT163" s="133"/>
      <c r="CU163" s="133"/>
      <c r="CV163" s="133"/>
      <c r="CW163" s="133"/>
      <c r="CX163" s="133"/>
      <c r="CY163" s="133"/>
      <c r="CZ163" s="133"/>
      <c r="DA163" s="133"/>
      <c r="DB163" s="133"/>
      <c r="DC163" s="133"/>
      <c r="DD163" s="133"/>
      <c r="DE163" s="133"/>
      <c r="DF163" s="133"/>
      <c r="DG163" s="133"/>
      <c r="DH163" s="133"/>
      <c r="DI163" s="133"/>
    </row>
    <row r="164" spans="1:113" ht="15.95" customHeight="1">
      <c r="A164" s="133"/>
      <c r="B164" s="133"/>
      <c r="C164" s="133"/>
      <c r="D164" s="133"/>
      <c r="E164" s="133"/>
      <c r="F164" s="133"/>
      <c r="G164" s="133"/>
      <c r="H164" s="24"/>
      <c r="I164" s="24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133"/>
      <c r="CO164" s="133"/>
      <c r="CP164" s="133"/>
      <c r="CQ164" s="133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3"/>
      <c r="DE164" s="133"/>
      <c r="DF164" s="133"/>
      <c r="DG164" s="133"/>
      <c r="DH164" s="133"/>
      <c r="DI164" s="133"/>
    </row>
    <row r="165" spans="1:113" ht="15.95" customHeight="1">
      <c r="A165" s="133"/>
      <c r="B165" s="133"/>
      <c r="C165" s="133"/>
      <c r="D165" s="133"/>
      <c r="E165" s="133"/>
      <c r="F165" s="133"/>
      <c r="G165" s="133"/>
      <c r="H165" s="24"/>
      <c r="I165" s="24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133"/>
      <c r="CP165" s="133"/>
      <c r="CQ165" s="133"/>
      <c r="CR165" s="133"/>
      <c r="CS165" s="133"/>
      <c r="CT165" s="133"/>
      <c r="CU165" s="133"/>
      <c r="CV165" s="133"/>
      <c r="CW165" s="133"/>
      <c r="CX165" s="133"/>
      <c r="CY165" s="133"/>
      <c r="CZ165" s="133"/>
      <c r="DA165" s="133"/>
      <c r="DB165" s="133"/>
      <c r="DC165" s="133"/>
      <c r="DD165" s="133"/>
      <c r="DE165" s="133"/>
      <c r="DF165" s="133"/>
      <c r="DG165" s="133"/>
      <c r="DH165" s="133"/>
      <c r="DI165" s="133"/>
    </row>
    <row r="166" spans="1:113" ht="15.95" customHeight="1">
      <c r="A166" s="133"/>
      <c r="B166" s="133"/>
      <c r="C166" s="133"/>
      <c r="D166" s="133"/>
      <c r="E166" s="133"/>
      <c r="F166" s="133"/>
      <c r="G166" s="133"/>
      <c r="H166" s="24"/>
      <c r="I166" s="24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3"/>
      <c r="CP166" s="133"/>
      <c r="CQ166" s="133"/>
      <c r="CR166" s="133"/>
      <c r="CS166" s="133"/>
      <c r="CT166" s="133"/>
      <c r="CU166" s="133"/>
      <c r="CV166" s="133"/>
      <c r="CW166" s="133"/>
      <c r="CX166" s="133"/>
      <c r="CY166" s="133"/>
      <c r="CZ166" s="133"/>
      <c r="DA166" s="133"/>
      <c r="DB166" s="133"/>
      <c r="DC166" s="133"/>
      <c r="DD166" s="133"/>
      <c r="DE166" s="133"/>
      <c r="DF166" s="133"/>
      <c r="DG166" s="133"/>
      <c r="DH166" s="133"/>
      <c r="DI166" s="133"/>
    </row>
    <row r="167" spans="1:113" ht="15.95" customHeight="1">
      <c r="A167" s="133"/>
      <c r="B167" s="133"/>
      <c r="C167" s="133"/>
      <c r="D167" s="133"/>
      <c r="E167" s="133"/>
      <c r="F167" s="133"/>
      <c r="G167" s="133"/>
      <c r="H167" s="24"/>
      <c r="I167" s="24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3"/>
      <c r="CP167" s="133"/>
      <c r="CQ167" s="133"/>
      <c r="CR167" s="133"/>
      <c r="CS167" s="133"/>
      <c r="CT167" s="133"/>
      <c r="CU167" s="133"/>
      <c r="CV167" s="133"/>
      <c r="CW167" s="133"/>
      <c r="CX167" s="133"/>
      <c r="CY167" s="133"/>
      <c r="CZ167" s="133"/>
      <c r="DA167" s="133"/>
      <c r="DB167" s="133"/>
      <c r="DC167" s="133"/>
      <c r="DD167" s="133"/>
      <c r="DE167" s="133"/>
      <c r="DF167" s="133"/>
      <c r="DG167" s="133"/>
      <c r="DH167" s="133"/>
      <c r="DI167" s="133"/>
    </row>
    <row r="168" spans="1:113" ht="15.95" customHeight="1">
      <c r="A168" s="133"/>
      <c r="B168" s="133"/>
      <c r="C168" s="133"/>
      <c r="D168" s="133"/>
      <c r="E168" s="133"/>
      <c r="F168" s="133"/>
      <c r="G168" s="133"/>
      <c r="H168" s="24"/>
      <c r="I168" s="24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3"/>
      <c r="CQ168" s="133"/>
      <c r="CR168" s="133"/>
      <c r="CS168" s="133"/>
      <c r="CT168" s="133"/>
      <c r="CU168" s="133"/>
      <c r="CV168" s="133"/>
      <c r="CW168" s="133"/>
      <c r="CX168" s="133"/>
      <c r="CY168" s="133"/>
      <c r="CZ168" s="133"/>
      <c r="DA168" s="133"/>
      <c r="DB168" s="133"/>
      <c r="DC168" s="133"/>
      <c r="DD168" s="133"/>
      <c r="DE168" s="133"/>
      <c r="DF168" s="133"/>
      <c r="DG168" s="133"/>
      <c r="DH168" s="133"/>
      <c r="DI168" s="133"/>
    </row>
    <row r="169" spans="1:113" ht="15.95" customHeight="1">
      <c r="A169" s="133"/>
      <c r="B169" s="133"/>
      <c r="C169" s="133"/>
      <c r="D169" s="133"/>
      <c r="E169" s="133"/>
      <c r="F169" s="133"/>
      <c r="G169" s="133"/>
      <c r="H169" s="24"/>
      <c r="I169" s="24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33"/>
      <c r="CP169" s="133"/>
      <c r="CQ169" s="133"/>
      <c r="CR169" s="133"/>
      <c r="CS169" s="133"/>
      <c r="CT169" s="133"/>
      <c r="CU169" s="133"/>
      <c r="CV169" s="133"/>
      <c r="CW169" s="133"/>
      <c r="CX169" s="133"/>
      <c r="CY169" s="133"/>
      <c r="CZ169" s="133"/>
      <c r="DA169" s="133"/>
      <c r="DB169" s="133"/>
      <c r="DC169" s="133"/>
      <c r="DD169" s="133"/>
      <c r="DE169" s="133"/>
      <c r="DF169" s="133"/>
      <c r="DG169" s="133"/>
      <c r="DH169" s="133"/>
      <c r="DI169" s="133"/>
    </row>
    <row r="170" spans="1:113" ht="15.95" customHeight="1">
      <c r="A170" s="133"/>
      <c r="B170" s="133"/>
      <c r="C170" s="133"/>
      <c r="D170" s="133"/>
      <c r="E170" s="133"/>
      <c r="F170" s="133"/>
      <c r="G170" s="133"/>
      <c r="H170" s="24"/>
      <c r="I170" s="24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3"/>
      <c r="CQ170" s="133"/>
      <c r="CR170" s="133"/>
      <c r="CS170" s="133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3"/>
      <c r="DF170" s="133"/>
      <c r="DG170" s="133"/>
      <c r="DH170" s="133"/>
      <c r="DI170" s="133"/>
    </row>
    <row r="171" spans="1:113" ht="15.95" customHeight="1">
      <c r="A171" s="133"/>
      <c r="B171" s="133"/>
      <c r="C171" s="133"/>
      <c r="D171" s="133"/>
      <c r="E171" s="133"/>
      <c r="F171" s="133"/>
      <c r="G171" s="133"/>
      <c r="H171" s="24"/>
      <c r="I171" s="24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3"/>
      <c r="CQ171" s="133"/>
      <c r="CR171" s="133"/>
      <c r="CS171" s="133"/>
      <c r="CT171" s="133"/>
      <c r="CU171" s="133"/>
      <c r="CV171" s="133"/>
      <c r="CW171" s="133"/>
      <c r="CX171" s="133"/>
      <c r="CY171" s="133"/>
      <c r="CZ171" s="133"/>
      <c r="DA171" s="133"/>
      <c r="DB171" s="133"/>
      <c r="DC171" s="133"/>
      <c r="DD171" s="133"/>
      <c r="DE171" s="133"/>
      <c r="DF171" s="133"/>
      <c r="DG171" s="133"/>
      <c r="DH171" s="133"/>
      <c r="DI171" s="133"/>
    </row>
    <row r="172" spans="1:113" ht="15.95" customHeight="1">
      <c r="A172" s="133"/>
      <c r="B172" s="133"/>
      <c r="C172" s="133"/>
      <c r="D172" s="133"/>
      <c r="E172" s="133"/>
      <c r="F172" s="133"/>
      <c r="G172" s="133"/>
      <c r="H172" s="24"/>
      <c r="I172" s="24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3"/>
      <c r="CQ172" s="133"/>
      <c r="CR172" s="133"/>
      <c r="CS172" s="133"/>
      <c r="CT172" s="133"/>
      <c r="CU172" s="133"/>
      <c r="CV172" s="133"/>
      <c r="CW172" s="133"/>
      <c r="CX172" s="133"/>
      <c r="CY172" s="133"/>
      <c r="CZ172" s="133"/>
      <c r="DA172" s="133"/>
      <c r="DB172" s="133"/>
      <c r="DC172" s="133"/>
      <c r="DD172" s="133"/>
      <c r="DE172" s="133"/>
      <c r="DF172" s="133"/>
      <c r="DG172" s="133"/>
      <c r="DH172" s="133"/>
      <c r="DI172" s="133"/>
    </row>
    <row r="173" spans="1:113" ht="15.95" customHeight="1">
      <c r="A173" s="133"/>
      <c r="B173" s="133"/>
      <c r="C173" s="133"/>
      <c r="D173" s="133"/>
      <c r="E173" s="133"/>
      <c r="F173" s="133"/>
      <c r="G173" s="133"/>
      <c r="H173" s="24"/>
      <c r="I173" s="24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3"/>
      <c r="CP173" s="133"/>
      <c r="CQ173" s="133"/>
      <c r="CR173" s="133"/>
      <c r="CS173" s="133"/>
      <c r="CT173" s="133"/>
      <c r="CU173" s="133"/>
      <c r="CV173" s="133"/>
      <c r="CW173" s="133"/>
      <c r="CX173" s="133"/>
      <c r="CY173" s="133"/>
      <c r="CZ173" s="133"/>
      <c r="DA173" s="133"/>
      <c r="DB173" s="133"/>
      <c r="DC173" s="133"/>
      <c r="DD173" s="133"/>
      <c r="DE173" s="133"/>
      <c r="DF173" s="133"/>
      <c r="DG173" s="133"/>
      <c r="DH173" s="133"/>
      <c r="DI173" s="133"/>
    </row>
    <row r="174" spans="1:113" ht="15.95" customHeight="1">
      <c r="A174" s="133"/>
      <c r="B174" s="133"/>
      <c r="C174" s="133"/>
      <c r="D174" s="133"/>
      <c r="E174" s="133"/>
      <c r="F174" s="133"/>
      <c r="G174" s="133"/>
      <c r="H174" s="24"/>
      <c r="I174" s="24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133"/>
      <c r="DG174" s="133"/>
      <c r="DH174" s="133"/>
      <c r="DI174" s="133"/>
    </row>
    <row r="175" spans="1:113" ht="15.95" customHeight="1">
      <c r="A175" s="133"/>
      <c r="B175" s="133"/>
      <c r="C175" s="133"/>
      <c r="D175" s="133"/>
      <c r="E175" s="133"/>
      <c r="F175" s="133"/>
      <c r="G175" s="133"/>
      <c r="H175" s="24"/>
      <c r="I175" s="24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3"/>
      <c r="CP175" s="133"/>
      <c r="CQ175" s="133"/>
      <c r="CR175" s="133"/>
      <c r="CS175" s="133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3"/>
      <c r="DF175" s="133"/>
      <c r="DG175" s="133"/>
      <c r="DH175" s="133"/>
      <c r="DI175" s="133"/>
    </row>
    <row r="176" spans="1:113" ht="15.95" customHeight="1">
      <c r="A176" s="133"/>
      <c r="B176" s="133"/>
      <c r="C176" s="133"/>
      <c r="D176" s="133"/>
      <c r="E176" s="133"/>
      <c r="F176" s="133"/>
      <c r="G176" s="133"/>
      <c r="H176" s="24"/>
      <c r="I176" s="24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3"/>
      <c r="CP176" s="133"/>
      <c r="CQ176" s="133"/>
      <c r="CR176" s="133"/>
      <c r="CS176" s="133"/>
      <c r="CT176" s="133"/>
      <c r="CU176" s="133"/>
      <c r="CV176" s="133"/>
      <c r="CW176" s="133"/>
      <c r="CX176" s="133"/>
      <c r="CY176" s="133"/>
      <c r="CZ176" s="133"/>
      <c r="DA176" s="133"/>
      <c r="DB176" s="133"/>
      <c r="DC176" s="133"/>
      <c r="DD176" s="133"/>
      <c r="DE176" s="133"/>
      <c r="DF176" s="133"/>
      <c r="DG176" s="133"/>
      <c r="DH176" s="133"/>
      <c r="DI176" s="133"/>
    </row>
    <row r="177" spans="1:113" ht="15.95" customHeight="1">
      <c r="A177" s="133"/>
      <c r="B177" s="133"/>
      <c r="C177" s="133"/>
      <c r="D177" s="133"/>
      <c r="E177" s="133"/>
      <c r="F177" s="133"/>
      <c r="G177" s="133"/>
      <c r="H177" s="24"/>
      <c r="I177" s="24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3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</row>
    <row r="178" spans="1:113" ht="15.95" customHeight="1">
      <c r="A178" s="133"/>
      <c r="B178" s="133"/>
      <c r="C178" s="133"/>
      <c r="D178" s="133"/>
      <c r="E178" s="133"/>
      <c r="F178" s="133"/>
      <c r="G178" s="133"/>
      <c r="H178" s="24"/>
      <c r="I178" s="24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33"/>
      <c r="CP178" s="133"/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3"/>
      <c r="DF178" s="133"/>
      <c r="DG178" s="133"/>
      <c r="DH178" s="133"/>
      <c r="DI178" s="133"/>
    </row>
    <row r="179" spans="1:113" ht="15.95" customHeight="1">
      <c r="A179" s="133"/>
      <c r="B179" s="133"/>
      <c r="C179" s="133"/>
      <c r="D179" s="133"/>
      <c r="E179" s="133"/>
      <c r="F179" s="133"/>
      <c r="G179" s="133"/>
      <c r="H179" s="24"/>
      <c r="I179" s="24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3"/>
      <c r="DA179" s="133"/>
      <c r="DB179" s="133"/>
      <c r="DC179" s="133"/>
      <c r="DD179" s="133"/>
      <c r="DE179" s="133"/>
      <c r="DF179" s="133"/>
      <c r="DG179" s="133"/>
      <c r="DH179" s="133"/>
      <c r="DI179" s="133"/>
    </row>
    <row r="180" spans="1:113" ht="15.95" customHeight="1">
      <c r="A180" s="133"/>
      <c r="B180" s="133"/>
      <c r="C180" s="133"/>
      <c r="D180" s="133"/>
      <c r="E180" s="133"/>
      <c r="F180" s="133"/>
      <c r="G180" s="133"/>
      <c r="H180" s="24"/>
      <c r="I180" s="24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3"/>
      <c r="CP180" s="133"/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3"/>
      <c r="DE180" s="133"/>
      <c r="DF180" s="133"/>
      <c r="DG180" s="133"/>
      <c r="DH180" s="133"/>
      <c r="DI180" s="133"/>
    </row>
    <row r="181" spans="1:113" ht="15.95" customHeight="1">
      <c r="A181" s="133"/>
      <c r="B181" s="133"/>
      <c r="C181" s="133"/>
      <c r="D181" s="133"/>
      <c r="E181" s="133"/>
      <c r="F181" s="133"/>
      <c r="G181" s="133"/>
      <c r="H181" s="24"/>
      <c r="I181" s="24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  <c r="CL181" s="133"/>
      <c r="CM181" s="133"/>
      <c r="CN181" s="133"/>
      <c r="CO181" s="133"/>
      <c r="CP181" s="133"/>
      <c r="CQ181" s="133"/>
      <c r="CR181" s="133"/>
      <c r="CS181" s="133"/>
      <c r="CT181" s="133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</row>
    <row r="182" spans="1:113" ht="15.95" customHeight="1">
      <c r="A182" s="133"/>
      <c r="B182" s="133"/>
      <c r="C182" s="133"/>
      <c r="D182" s="133"/>
      <c r="E182" s="133"/>
      <c r="F182" s="133"/>
      <c r="G182" s="133"/>
      <c r="H182" s="24"/>
      <c r="I182" s="24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133"/>
      <c r="CS182" s="133"/>
      <c r="CT182" s="133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</row>
    <row r="183" spans="1:113" ht="15.95" customHeight="1">
      <c r="A183" s="133"/>
      <c r="B183" s="133"/>
      <c r="C183" s="133"/>
      <c r="D183" s="133"/>
      <c r="E183" s="133"/>
      <c r="F183" s="133"/>
      <c r="G183" s="133"/>
      <c r="H183" s="24"/>
      <c r="I183" s="24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  <c r="CL183" s="133"/>
      <c r="CM183" s="133"/>
      <c r="CN183" s="133"/>
      <c r="CO183" s="133"/>
      <c r="CP183" s="133"/>
      <c r="CQ183" s="133"/>
      <c r="CR183" s="133"/>
      <c r="CS183" s="133"/>
      <c r="CT183" s="133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</row>
    <row r="184" spans="1:113" ht="15.95" customHeight="1">
      <c r="A184" s="133"/>
      <c r="B184" s="133"/>
      <c r="C184" s="133"/>
      <c r="D184" s="133"/>
      <c r="E184" s="133"/>
      <c r="F184" s="133"/>
      <c r="G184" s="133"/>
      <c r="H184" s="24"/>
      <c r="I184" s="24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33"/>
      <c r="CP184" s="133"/>
      <c r="CQ184" s="133"/>
      <c r="CR184" s="133"/>
      <c r="CS184" s="133"/>
      <c r="CT184" s="133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</row>
    <row r="185" spans="1:113" ht="15.95" customHeight="1">
      <c r="A185" s="133"/>
      <c r="B185" s="133"/>
      <c r="C185" s="133"/>
      <c r="D185" s="133"/>
      <c r="E185" s="133"/>
      <c r="F185" s="133"/>
      <c r="G185" s="133"/>
      <c r="H185" s="24"/>
      <c r="I185" s="24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133"/>
      <c r="CB185" s="133"/>
      <c r="CC185" s="133"/>
      <c r="CD185" s="133"/>
      <c r="CE185" s="133"/>
      <c r="CF185" s="133"/>
      <c r="CG185" s="133"/>
      <c r="CH185" s="133"/>
      <c r="CI185" s="133"/>
      <c r="CJ185" s="133"/>
      <c r="CK185" s="133"/>
      <c r="CL185" s="133"/>
      <c r="CM185" s="133"/>
      <c r="CN185" s="133"/>
      <c r="CO185" s="133"/>
      <c r="CP185" s="133"/>
      <c r="CQ185" s="133"/>
      <c r="CR185" s="133"/>
      <c r="CS185" s="133"/>
      <c r="CT185" s="133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/>
      <c r="DF185" s="133"/>
      <c r="DG185" s="133"/>
      <c r="DH185" s="133"/>
      <c r="DI185" s="133"/>
    </row>
    <row r="186" spans="1:113" ht="15.95" customHeight="1">
      <c r="A186" s="133"/>
      <c r="B186" s="133"/>
      <c r="C186" s="133"/>
      <c r="D186" s="133"/>
      <c r="E186" s="133"/>
      <c r="F186" s="133"/>
      <c r="G186" s="133"/>
      <c r="H186" s="24"/>
      <c r="I186" s="24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133"/>
      <c r="CB186" s="133"/>
      <c r="CC186" s="133"/>
      <c r="CD186" s="133"/>
      <c r="CE186" s="133"/>
      <c r="CF186" s="133"/>
      <c r="CG186" s="133"/>
      <c r="CH186" s="133"/>
      <c r="CI186" s="133"/>
      <c r="CJ186" s="133"/>
      <c r="CK186" s="133"/>
      <c r="CL186" s="133"/>
      <c r="CM186" s="133"/>
      <c r="CN186" s="133"/>
      <c r="CO186" s="133"/>
      <c r="CP186" s="133"/>
      <c r="CQ186" s="133"/>
      <c r="CR186" s="133"/>
      <c r="CS186" s="133"/>
      <c r="CT186" s="133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/>
      <c r="DF186" s="133"/>
      <c r="DG186" s="133"/>
      <c r="DH186" s="133"/>
      <c r="DI186" s="133"/>
    </row>
    <row r="187" spans="1:113" ht="15.95" customHeight="1">
      <c r="A187" s="133"/>
      <c r="B187" s="133"/>
      <c r="C187" s="133"/>
      <c r="D187" s="133"/>
      <c r="E187" s="133"/>
      <c r="F187" s="133"/>
      <c r="G187" s="133"/>
      <c r="H187" s="24"/>
      <c r="I187" s="24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133"/>
      <c r="CB187" s="133"/>
      <c r="CC187" s="133"/>
      <c r="CD187" s="133"/>
      <c r="CE187" s="133"/>
      <c r="CF187" s="133"/>
      <c r="CG187" s="133"/>
      <c r="CH187" s="133"/>
      <c r="CI187" s="133"/>
      <c r="CJ187" s="133"/>
      <c r="CK187" s="133"/>
      <c r="CL187" s="133"/>
      <c r="CM187" s="133"/>
      <c r="CN187" s="133"/>
      <c r="CO187" s="133"/>
      <c r="CP187" s="133"/>
      <c r="CQ187" s="133"/>
      <c r="CR187" s="133"/>
      <c r="CS187" s="133"/>
      <c r="CT187" s="133"/>
      <c r="CU187" s="133"/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</row>
    <row r="188" spans="1:113" ht="15.95" customHeight="1">
      <c r="A188" s="133"/>
      <c r="B188" s="133"/>
      <c r="C188" s="133"/>
      <c r="D188" s="133"/>
      <c r="E188" s="133"/>
      <c r="F188" s="133"/>
      <c r="G188" s="133"/>
      <c r="H188" s="24"/>
      <c r="I188" s="24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3"/>
      <c r="CA188" s="133"/>
      <c r="CB188" s="133"/>
      <c r="CC188" s="133"/>
      <c r="CD188" s="133"/>
      <c r="CE188" s="133"/>
      <c r="CF188" s="133"/>
      <c r="CG188" s="133"/>
      <c r="CH188" s="133"/>
      <c r="CI188" s="133"/>
      <c r="CJ188" s="133"/>
      <c r="CK188" s="133"/>
      <c r="CL188" s="133"/>
      <c r="CM188" s="133"/>
      <c r="CN188" s="133"/>
      <c r="CO188" s="133"/>
      <c r="CP188" s="133"/>
      <c r="CQ188" s="133"/>
      <c r="CR188" s="133"/>
      <c r="CS188" s="133"/>
      <c r="CT188" s="133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</row>
    <row r="189" spans="1:113" ht="15.95" customHeight="1">
      <c r="A189" s="133"/>
      <c r="B189" s="133"/>
      <c r="C189" s="133"/>
      <c r="D189" s="133"/>
      <c r="E189" s="133"/>
      <c r="F189" s="133"/>
      <c r="G189" s="133"/>
      <c r="H189" s="24"/>
      <c r="I189" s="24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3"/>
      <c r="CA189" s="133"/>
      <c r="CB189" s="133"/>
      <c r="CC189" s="133"/>
      <c r="CD189" s="133"/>
      <c r="CE189" s="133"/>
      <c r="CF189" s="133"/>
      <c r="CG189" s="133"/>
      <c r="CH189" s="133"/>
      <c r="CI189" s="133"/>
      <c r="CJ189" s="133"/>
      <c r="CK189" s="133"/>
      <c r="CL189" s="133"/>
      <c r="CM189" s="133"/>
      <c r="CN189" s="133"/>
      <c r="CO189" s="133"/>
      <c r="CP189" s="133"/>
      <c r="CQ189" s="133"/>
      <c r="CR189" s="133"/>
      <c r="CS189" s="133"/>
      <c r="CT189" s="133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</row>
    <row r="190" spans="1:113" ht="15.95" customHeight="1">
      <c r="A190" s="133"/>
      <c r="B190" s="133"/>
      <c r="C190" s="133"/>
      <c r="D190" s="133"/>
      <c r="E190" s="133"/>
      <c r="F190" s="133"/>
      <c r="G190" s="133"/>
      <c r="H190" s="24"/>
      <c r="I190" s="24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133"/>
      <c r="CB190" s="133"/>
      <c r="CC190" s="133"/>
      <c r="CD190" s="133"/>
      <c r="CE190" s="133"/>
      <c r="CF190" s="133"/>
      <c r="CG190" s="133"/>
      <c r="CH190" s="133"/>
      <c r="CI190" s="133"/>
      <c r="CJ190" s="133"/>
      <c r="CK190" s="133"/>
      <c r="CL190" s="133"/>
      <c r="CM190" s="133"/>
      <c r="CN190" s="133"/>
      <c r="CO190" s="133"/>
      <c r="CP190" s="133"/>
      <c r="CQ190" s="133"/>
      <c r="CR190" s="133"/>
      <c r="CS190" s="133"/>
      <c r="CT190" s="133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</row>
    <row r="191" spans="1:113" ht="15.95" customHeight="1">
      <c r="A191" s="133"/>
      <c r="B191" s="133"/>
      <c r="C191" s="133"/>
      <c r="D191" s="133"/>
      <c r="E191" s="133"/>
      <c r="F191" s="133"/>
      <c r="G191" s="133"/>
      <c r="H191" s="24"/>
      <c r="I191" s="24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133"/>
      <c r="CB191" s="133"/>
      <c r="CC191" s="133"/>
      <c r="CD191" s="133"/>
      <c r="CE191" s="133"/>
      <c r="CF191" s="133"/>
      <c r="CG191" s="133"/>
      <c r="CH191" s="133"/>
      <c r="CI191" s="133"/>
      <c r="CJ191" s="133"/>
      <c r="CK191" s="133"/>
      <c r="CL191" s="133"/>
      <c r="CM191" s="133"/>
      <c r="CN191" s="133"/>
      <c r="CO191" s="133"/>
      <c r="CP191" s="133"/>
      <c r="CQ191" s="133"/>
      <c r="CR191" s="133"/>
      <c r="CS191" s="133"/>
      <c r="CT191" s="133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</row>
    <row r="192" spans="1:113" ht="15.95" customHeight="1">
      <c r="A192" s="133"/>
      <c r="B192" s="133"/>
      <c r="C192" s="133"/>
      <c r="D192" s="133"/>
      <c r="E192" s="133"/>
      <c r="F192" s="133"/>
      <c r="G192" s="133"/>
      <c r="H192" s="24"/>
      <c r="I192" s="24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  <c r="CL192" s="133"/>
      <c r="CM192" s="133"/>
      <c r="CN192" s="133"/>
      <c r="CO192" s="133"/>
      <c r="CP192" s="133"/>
      <c r="CQ192" s="133"/>
      <c r="CR192" s="133"/>
      <c r="CS192" s="133"/>
      <c r="CT192" s="133"/>
      <c r="CU192" s="133"/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/>
      <c r="DF192" s="133"/>
      <c r="DG192" s="133"/>
      <c r="DH192" s="133"/>
      <c r="DI192" s="133"/>
    </row>
    <row r="193" spans="1:113" ht="15.95" customHeight="1">
      <c r="A193" s="133"/>
      <c r="B193" s="133"/>
      <c r="C193" s="133"/>
      <c r="D193" s="133"/>
      <c r="E193" s="133"/>
      <c r="F193" s="133"/>
      <c r="G193" s="133"/>
      <c r="H193" s="24"/>
      <c r="I193" s="24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  <c r="DC193" s="133"/>
      <c r="DD193" s="133"/>
      <c r="DE193" s="133"/>
      <c r="DF193" s="133"/>
      <c r="DG193" s="133"/>
      <c r="DH193" s="133"/>
      <c r="DI193" s="133"/>
    </row>
    <row r="194" spans="1:113" ht="15.95" customHeight="1">
      <c r="A194" s="133"/>
      <c r="B194" s="133"/>
      <c r="C194" s="133"/>
      <c r="D194" s="133"/>
      <c r="E194" s="133"/>
      <c r="F194" s="133"/>
      <c r="G194" s="133"/>
      <c r="H194" s="24"/>
      <c r="I194" s="24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3"/>
      <c r="CL194" s="133"/>
      <c r="CM194" s="133"/>
      <c r="CN194" s="133"/>
      <c r="CO194" s="133"/>
      <c r="CP194" s="133"/>
      <c r="CQ194" s="133"/>
      <c r="CR194" s="133"/>
      <c r="CS194" s="133"/>
      <c r="CT194" s="133"/>
      <c r="CU194" s="133"/>
      <c r="CV194" s="133"/>
      <c r="CW194" s="133"/>
      <c r="CX194" s="133"/>
      <c r="CY194" s="133"/>
      <c r="CZ194" s="133"/>
      <c r="DA194" s="133"/>
      <c r="DB194" s="133"/>
      <c r="DC194" s="133"/>
      <c r="DD194" s="133"/>
      <c r="DE194" s="133"/>
      <c r="DF194" s="133"/>
      <c r="DG194" s="133"/>
      <c r="DH194" s="133"/>
      <c r="DI194" s="133"/>
    </row>
    <row r="195" spans="1:113" ht="15.95" customHeight="1">
      <c r="A195" s="133"/>
      <c r="B195" s="133"/>
      <c r="C195" s="133"/>
      <c r="D195" s="133"/>
      <c r="E195" s="133"/>
      <c r="F195" s="133"/>
      <c r="G195" s="133"/>
      <c r="H195" s="24"/>
      <c r="I195" s="24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133"/>
      <c r="CB195" s="133"/>
      <c r="CC195" s="133"/>
      <c r="CD195" s="133"/>
      <c r="CE195" s="133"/>
      <c r="CF195" s="133"/>
      <c r="CG195" s="133"/>
      <c r="CH195" s="133"/>
      <c r="CI195" s="133"/>
      <c r="CJ195" s="133"/>
      <c r="CK195" s="133"/>
      <c r="CL195" s="133"/>
      <c r="CM195" s="133"/>
      <c r="CN195" s="133"/>
      <c r="CO195" s="133"/>
      <c r="CP195" s="133"/>
      <c r="CQ195" s="133"/>
      <c r="CR195" s="133"/>
      <c r="CS195" s="133"/>
      <c r="CT195" s="133"/>
      <c r="CU195" s="133"/>
      <c r="CV195" s="133"/>
      <c r="CW195" s="133"/>
      <c r="CX195" s="133"/>
      <c r="CY195" s="133"/>
      <c r="CZ195" s="133"/>
      <c r="DA195" s="133"/>
      <c r="DB195" s="133"/>
      <c r="DC195" s="133"/>
      <c r="DD195" s="133"/>
      <c r="DE195" s="133"/>
      <c r="DF195" s="133"/>
      <c r="DG195" s="133"/>
      <c r="DH195" s="133"/>
      <c r="DI195" s="133"/>
    </row>
    <row r="196" spans="1:113" ht="15.95" customHeight="1">
      <c r="A196" s="133"/>
      <c r="B196" s="133"/>
      <c r="C196" s="133"/>
      <c r="D196" s="133"/>
      <c r="E196" s="133"/>
      <c r="F196" s="133"/>
      <c r="G196" s="133"/>
      <c r="H196" s="24"/>
      <c r="I196" s="24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3"/>
      <c r="CA196" s="133"/>
      <c r="CB196" s="133"/>
      <c r="CC196" s="133"/>
      <c r="CD196" s="133"/>
      <c r="CE196" s="133"/>
      <c r="CF196" s="133"/>
      <c r="CG196" s="133"/>
      <c r="CH196" s="133"/>
      <c r="CI196" s="133"/>
      <c r="CJ196" s="133"/>
      <c r="CK196" s="133"/>
      <c r="CL196" s="133"/>
      <c r="CM196" s="133"/>
      <c r="CN196" s="133"/>
      <c r="CO196" s="133"/>
      <c r="CP196" s="133"/>
      <c r="CQ196" s="133"/>
      <c r="CR196" s="133"/>
      <c r="CS196" s="133"/>
      <c r="CT196" s="133"/>
      <c r="CU196" s="133"/>
      <c r="CV196" s="133"/>
      <c r="CW196" s="133"/>
      <c r="CX196" s="133"/>
      <c r="CY196" s="133"/>
      <c r="CZ196" s="133"/>
      <c r="DA196" s="133"/>
      <c r="DB196" s="133"/>
      <c r="DC196" s="133"/>
      <c r="DD196" s="133"/>
      <c r="DE196" s="133"/>
      <c r="DF196" s="133"/>
      <c r="DG196" s="133"/>
      <c r="DH196" s="133"/>
      <c r="DI196" s="133"/>
    </row>
    <row r="197" spans="1:113" ht="15.95" customHeight="1">
      <c r="A197" s="133"/>
      <c r="B197" s="133"/>
      <c r="C197" s="133"/>
      <c r="D197" s="133"/>
      <c r="E197" s="133"/>
      <c r="F197" s="133"/>
      <c r="G197" s="133"/>
      <c r="H197" s="24"/>
      <c r="I197" s="24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133"/>
      <c r="CB197" s="133"/>
      <c r="CC197" s="133"/>
      <c r="CD197" s="133"/>
      <c r="CE197" s="133"/>
      <c r="CF197" s="133"/>
      <c r="CG197" s="133"/>
      <c r="CH197" s="133"/>
      <c r="CI197" s="133"/>
      <c r="CJ197" s="133"/>
      <c r="CK197" s="133"/>
      <c r="CL197" s="133"/>
      <c r="CM197" s="133"/>
      <c r="CN197" s="133"/>
      <c r="CO197" s="133"/>
      <c r="CP197" s="133"/>
      <c r="CQ197" s="133"/>
      <c r="CR197" s="133"/>
      <c r="CS197" s="133"/>
      <c r="CT197" s="133"/>
      <c r="CU197" s="133"/>
      <c r="CV197" s="133"/>
      <c r="CW197" s="133"/>
      <c r="CX197" s="133"/>
      <c r="CY197" s="133"/>
      <c r="CZ197" s="133"/>
      <c r="DA197" s="133"/>
      <c r="DB197" s="133"/>
      <c r="DC197" s="133"/>
      <c r="DD197" s="133"/>
      <c r="DE197" s="133"/>
      <c r="DF197" s="133"/>
      <c r="DG197" s="133"/>
      <c r="DH197" s="133"/>
      <c r="DI197" s="133"/>
    </row>
    <row r="198" spans="1:113" ht="15.95" customHeight="1">
      <c r="A198" s="133"/>
      <c r="B198" s="133"/>
      <c r="C198" s="133"/>
      <c r="D198" s="133"/>
      <c r="E198" s="133"/>
      <c r="F198" s="133"/>
      <c r="G198" s="133"/>
      <c r="H198" s="24"/>
      <c r="I198" s="24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133"/>
      <c r="CB198" s="133"/>
      <c r="CC198" s="133"/>
      <c r="CD198" s="133"/>
      <c r="CE198" s="133"/>
      <c r="CF198" s="133"/>
      <c r="CG198" s="133"/>
      <c r="CH198" s="133"/>
      <c r="CI198" s="133"/>
      <c r="CJ198" s="133"/>
      <c r="CK198" s="133"/>
      <c r="CL198" s="133"/>
      <c r="CM198" s="133"/>
      <c r="CN198" s="133"/>
      <c r="CO198" s="133"/>
      <c r="CP198" s="133"/>
      <c r="CQ198" s="133"/>
      <c r="CR198" s="133"/>
      <c r="CS198" s="133"/>
      <c r="CT198" s="133"/>
      <c r="CU198" s="133"/>
      <c r="CV198" s="133"/>
      <c r="CW198" s="133"/>
      <c r="CX198" s="133"/>
      <c r="CY198" s="133"/>
      <c r="CZ198" s="133"/>
      <c r="DA198" s="133"/>
      <c r="DB198" s="133"/>
      <c r="DC198" s="133"/>
      <c r="DD198" s="133"/>
      <c r="DE198" s="133"/>
      <c r="DF198" s="133"/>
      <c r="DG198" s="133"/>
      <c r="DH198" s="133"/>
      <c r="DI198" s="133"/>
    </row>
    <row r="199" spans="1:113" ht="15.95" customHeight="1">
      <c r="A199" s="133"/>
      <c r="B199" s="133"/>
      <c r="C199" s="133"/>
      <c r="D199" s="133"/>
      <c r="E199" s="133"/>
      <c r="F199" s="133"/>
      <c r="G199" s="133"/>
      <c r="H199" s="24"/>
      <c r="I199" s="24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133"/>
      <c r="CB199" s="133"/>
      <c r="CC199" s="133"/>
      <c r="CD199" s="133"/>
      <c r="CE199" s="133"/>
      <c r="CF199" s="133"/>
      <c r="CG199" s="133"/>
      <c r="CH199" s="133"/>
      <c r="CI199" s="133"/>
      <c r="CJ199" s="133"/>
      <c r="CK199" s="133"/>
      <c r="CL199" s="133"/>
      <c r="CM199" s="133"/>
      <c r="CN199" s="133"/>
      <c r="CO199" s="133"/>
      <c r="CP199" s="133"/>
      <c r="CQ199" s="133"/>
      <c r="CR199" s="133"/>
      <c r="CS199" s="133"/>
      <c r="CT199" s="133"/>
      <c r="CU199" s="133"/>
      <c r="CV199" s="133"/>
      <c r="CW199" s="133"/>
      <c r="CX199" s="133"/>
      <c r="CY199" s="133"/>
      <c r="CZ199" s="133"/>
      <c r="DA199" s="133"/>
      <c r="DB199" s="133"/>
      <c r="DC199" s="133"/>
      <c r="DD199" s="133"/>
      <c r="DE199" s="133"/>
      <c r="DF199" s="133"/>
      <c r="DG199" s="133"/>
      <c r="DH199" s="133"/>
      <c r="DI199" s="133"/>
    </row>
  </sheetData>
  <sheetProtection selectLockedCells="1" selectUnlockedCells="1"/>
  <mergeCells count="40">
    <mergeCell ref="B54:B62"/>
    <mergeCell ref="B63:B69"/>
    <mergeCell ref="J63:J69"/>
    <mergeCell ref="O63:O69"/>
    <mergeCell ref="B70:B72"/>
    <mergeCell ref="J70:J72"/>
    <mergeCell ref="O70:O72"/>
    <mergeCell ref="I54:I72"/>
    <mergeCell ref="N54:N72"/>
    <mergeCell ref="J33:J39"/>
    <mergeCell ref="O33:O39"/>
    <mergeCell ref="O17:O24"/>
    <mergeCell ref="O25:O30"/>
    <mergeCell ref="O54:O62"/>
    <mergeCell ref="J40:J46"/>
    <mergeCell ref="O40:O46"/>
    <mergeCell ref="J47:J51"/>
    <mergeCell ref="O47:O51"/>
    <mergeCell ref="I33:I51"/>
    <mergeCell ref="A33:A51"/>
    <mergeCell ref="N8:T8"/>
    <mergeCell ref="I8:L8"/>
    <mergeCell ref="N10:N30"/>
    <mergeCell ref="O10:O16"/>
    <mergeCell ref="B40:B46"/>
    <mergeCell ref="N33:N51"/>
    <mergeCell ref="C1:D1"/>
    <mergeCell ref="A54:A72"/>
    <mergeCell ref="I10:I30"/>
    <mergeCell ref="J10:J16"/>
    <mergeCell ref="J17:J24"/>
    <mergeCell ref="J25:J30"/>
    <mergeCell ref="A10:A30"/>
    <mergeCell ref="B10:B16"/>
    <mergeCell ref="B17:B24"/>
    <mergeCell ref="B25:B30"/>
    <mergeCell ref="B33:B39"/>
    <mergeCell ref="J54:J62"/>
    <mergeCell ref="A8:G8"/>
    <mergeCell ref="B47:B51"/>
  </mergeCells>
  <pageMargins left="0.75" right="0.75" top="1.7875000000000001" bottom="1.787500000000000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Block5x5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2017-11-05T19:14:04Z</dcterms:created>
  <dcterms:modified xsi:type="dcterms:W3CDTF">2020-02-19T18:30:18Z</dcterms:modified>
</cp:coreProperties>
</file>